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ala\Documents\ACOSE\Info Seguros SByS\2019\"/>
    </mc:Choice>
  </mc:AlternateContent>
  <xr:revisionPtr revIDLastSave="0" documentId="13_ncr:1_{01A0CBBA-2EFE-48FA-89B6-D5AC647DB135}" xr6:coauthVersionLast="45" xr6:coauthVersionMax="45" xr10:uidLastSave="{00000000-0000-0000-0000-000000000000}"/>
  <workbookProtection workbookAlgorithmName="SHA-512" workbookHashValue="pDmZ3F2CQcUqMMFDKRqGtppfU0bmGNLTl4XVjiuVV/p7gKFiAG9zBfFiW7AxQYCQhnPn/Um1Sp0hD3Ygmbcfhg==" workbookSaltValue="Qe2R3wWV3VVeFDSCglmUng==" workbookSpinCount="100000" lockStructure="1"/>
  <bookViews>
    <workbookView xWindow="-106" yWindow="-106" windowWidth="17174" windowHeight="9152" xr2:uid="{B5507C53-6242-4EFC-9B5C-83618E3A5022}"/>
  </bookViews>
  <sheets>
    <sheet name="Por compañía" sheetId="1" r:id="rId1"/>
    <sheet name="Por ra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2" l="1"/>
  <c r="E45" i="2" l="1"/>
  <c r="S45" i="2"/>
  <c r="S43" i="2"/>
  <c r="Q45" i="2"/>
  <c r="Q43" i="2"/>
  <c r="Q26" i="2"/>
  <c r="O45" i="2"/>
  <c r="O43" i="2"/>
  <c r="M45" i="2"/>
  <c r="M43" i="2"/>
  <c r="K45" i="2"/>
  <c r="K43" i="2"/>
  <c r="K42" i="2"/>
  <c r="K41" i="2"/>
  <c r="K40" i="2"/>
  <c r="K39" i="2"/>
  <c r="K38" i="2"/>
  <c r="K37" i="2"/>
  <c r="K36" i="2"/>
  <c r="K34" i="2"/>
  <c r="K33" i="2"/>
  <c r="K32" i="2"/>
  <c r="K31" i="2"/>
  <c r="K30" i="2"/>
  <c r="K29" i="2"/>
  <c r="K28" i="2"/>
  <c r="K27" i="2"/>
  <c r="K25" i="2"/>
  <c r="K24" i="2"/>
  <c r="K23" i="2"/>
  <c r="K22" i="2"/>
  <c r="K21" i="2"/>
  <c r="K20" i="2"/>
  <c r="K19" i="2"/>
  <c r="K18" i="2"/>
  <c r="K17" i="2"/>
  <c r="K15" i="2"/>
  <c r="K14" i="2"/>
  <c r="K13" i="2"/>
  <c r="K12" i="2"/>
  <c r="K11" i="2"/>
  <c r="K10" i="2"/>
  <c r="K9" i="2"/>
  <c r="K8" i="2"/>
  <c r="K7" i="2"/>
  <c r="K5" i="2"/>
  <c r="K4" i="2"/>
  <c r="K3" i="2"/>
  <c r="K2" i="2"/>
  <c r="J43" i="2"/>
  <c r="J42" i="2"/>
  <c r="J41" i="2"/>
  <c r="J40" i="2"/>
  <c r="J39" i="2"/>
  <c r="J38" i="2"/>
  <c r="J37" i="2"/>
  <c r="J36" i="2"/>
  <c r="J34" i="2"/>
  <c r="J33" i="2"/>
  <c r="J32" i="2"/>
  <c r="J31" i="2"/>
  <c r="J30" i="2"/>
  <c r="J29" i="2"/>
  <c r="J28" i="2"/>
  <c r="J27" i="2"/>
  <c r="J25" i="2"/>
  <c r="J24" i="2"/>
  <c r="J23" i="2"/>
  <c r="J22" i="2"/>
  <c r="J21" i="2"/>
  <c r="J20" i="2"/>
  <c r="J19" i="2"/>
  <c r="J18" i="2"/>
  <c r="J17" i="2"/>
  <c r="J15" i="2"/>
  <c r="J14" i="2"/>
  <c r="J13" i="2"/>
  <c r="J12" i="2"/>
  <c r="J11" i="2"/>
  <c r="J10" i="2"/>
  <c r="J9" i="2"/>
  <c r="J8" i="2"/>
  <c r="J7" i="2"/>
  <c r="J5" i="2"/>
  <c r="J4" i="2"/>
  <c r="J3" i="2"/>
  <c r="J2" i="2"/>
  <c r="H43" i="2"/>
  <c r="H42" i="2"/>
  <c r="H41" i="2"/>
  <c r="H40" i="2"/>
  <c r="H39" i="2"/>
  <c r="H38" i="2"/>
  <c r="H37" i="2"/>
  <c r="H36" i="2"/>
  <c r="H34" i="2"/>
  <c r="H33" i="2"/>
  <c r="H32" i="2"/>
  <c r="H31" i="2"/>
  <c r="H30" i="2"/>
  <c r="H29" i="2"/>
  <c r="H28" i="2"/>
  <c r="H27" i="2"/>
  <c r="H25" i="2"/>
  <c r="H24" i="2"/>
  <c r="H23" i="2"/>
  <c r="H22" i="2"/>
  <c r="H21" i="2"/>
  <c r="H20" i="2"/>
  <c r="H19" i="2"/>
  <c r="H18" i="2"/>
  <c r="H17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F45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5" i="2"/>
  <c r="F24" i="2"/>
  <c r="F23" i="2"/>
  <c r="F22" i="2"/>
  <c r="F21" i="2"/>
  <c r="F20" i="2"/>
  <c r="F19" i="2"/>
  <c r="F18" i="2"/>
  <c r="F17" i="2"/>
  <c r="F15" i="2"/>
  <c r="F14" i="2"/>
  <c r="F13" i="2"/>
  <c r="F12" i="2"/>
  <c r="F11" i="2"/>
  <c r="F10" i="2"/>
  <c r="F9" i="2"/>
  <c r="F8" i="2"/>
  <c r="F7" i="2"/>
  <c r="F4" i="2"/>
  <c r="F3" i="2"/>
  <c r="F2" i="2"/>
  <c r="E43" i="2"/>
  <c r="C43" i="2"/>
  <c r="C42" i="2"/>
  <c r="C41" i="2"/>
  <c r="C40" i="2"/>
  <c r="C39" i="2"/>
  <c r="C38" i="2"/>
  <c r="C37" i="2"/>
  <c r="C36" i="2"/>
  <c r="C34" i="2"/>
  <c r="C33" i="2"/>
  <c r="C32" i="2"/>
  <c r="C31" i="2"/>
  <c r="C30" i="2"/>
  <c r="C29" i="2"/>
  <c r="C28" i="2"/>
  <c r="C27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5" i="2"/>
  <c r="C4" i="2"/>
  <c r="C3" i="2"/>
  <c r="C2" i="2"/>
  <c r="R35" i="2"/>
  <c r="S35" i="2" s="1"/>
  <c r="P35" i="2"/>
  <c r="Q35" i="2" s="1"/>
  <c r="N35" i="2"/>
  <c r="O35" i="2" s="1"/>
  <c r="L35" i="2"/>
  <c r="M35" i="2" s="1"/>
  <c r="I35" i="2"/>
  <c r="J35" i="2" s="1"/>
  <c r="G35" i="2"/>
  <c r="H35" i="2" s="1"/>
  <c r="D35" i="2"/>
  <c r="F35" i="2" s="1"/>
  <c r="B35" i="2"/>
  <c r="C35" i="2" s="1"/>
  <c r="R26" i="2"/>
  <c r="S26" i="2" s="1"/>
  <c r="P26" i="2"/>
  <c r="N26" i="2"/>
  <c r="O26" i="2" s="1"/>
  <c r="L26" i="2"/>
  <c r="M26" i="2" s="1"/>
  <c r="I26" i="2"/>
  <c r="K26" i="2" s="1"/>
  <c r="G26" i="2"/>
  <c r="H26" i="2" s="1"/>
  <c r="D26" i="2"/>
  <c r="E26" i="2" s="1"/>
  <c r="B26" i="2"/>
  <c r="C26" i="2" s="1"/>
  <c r="R16" i="2"/>
  <c r="S16" i="2" s="1"/>
  <c r="P16" i="2"/>
  <c r="N16" i="2"/>
  <c r="O16" i="2" s="1"/>
  <c r="L16" i="2"/>
  <c r="M16" i="2" s="1"/>
  <c r="I16" i="2"/>
  <c r="K16" i="2" s="1"/>
  <c r="G16" i="2"/>
  <c r="H16" i="2" s="1"/>
  <c r="D16" i="2"/>
  <c r="F16" i="2" s="1"/>
  <c r="B16" i="2"/>
  <c r="R6" i="2"/>
  <c r="S6" i="2" s="1"/>
  <c r="P6" i="2"/>
  <c r="N6" i="2"/>
  <c r="O6" i="2" s="1"/>
  <c r="L6" i="2"/>
  <c r="M6" i="2" s="1"/>
  <c r="I6" i="2"/>
  <c r="J6" i="2" s="1"/>
  <c r="G6" i="2"/>
  <c r="D6" i="2"/>
  <c r="F6" i="2" s="1"/>
  <c r="B6" i="2"/>
  <c r="C6" i="2" s="1"/>
  <c r="S42" i="2"/>
  <c r="Q42" i="2"/>
  <c r="O42" i="2"/>
  <c r="M42" i="2"/>
  <c r="E42" i="2"/>
  <c r="S40" i="2"/>
  <c r="Q40" i="2"/>
  <c r="O40" i="2"/>
  <c r="M40" i="2"/>
  <c r="E40" i="2"/>
  <c r="S39" i="2"/>
  <c r="Q39" i="2"/>
  <c r="O39" i="2"/>
  <c r="M39" i="2"/>
  <c r="E39" i="2"/>
  <c r="S38" i="2"/>
  <c r="Q38" i="2"/>
  <c r="O38" i="2"/>
  <c r="M38" i="2"/>
  <c r="E38" i="2"/>
  <c r="S37" i="2"/>
  <c r="Q37" i="2"/>
  <c r="O37" i="2"/>
  <c r="M37" i="2"/>
  <c r="E37" i="2"/>
  <c r="S36" i="2"/>
  <c r="Q36" i="2"/>
  <c r="O36" i="2"/>
  <c r="M36" i="2"/>
  <c r="E36" i="2"/>
  <c r="S34" i="2"/>
  <c r="Q34" i="2"/>
  <c r="O34" i="2"/>
  <c r="M34" i="2"/>
  <c r="E34" i="2"/>
  <c r="S33" i="2"/>
  <c r="Q33" i="2"/>
  <c r="O33" i="2"/>
  <c r="M33" i="2"/>
  <c r="E33" i="2"/>
  <c r="S32" i="2"/>
  <c r="Q32" i="2"/>
  <c r="O32" i="2"/>
  <c r="M32" i="2"/>
  <c r="E32" i="2"/>
  <c r="S31" i="2"/>
  <c r="Q31" i="2"/>
  <c r="O31" i="2"/>
  <c r="M31" i="2"/>
  <c r="E31" i="2"/>
  <c r="S30" i="2"/>
  <c r="Q30" i="2"/>
  <c r="O30" i="2"/>
  <c r="M30" i="2"/>
  <c r="E30" i="2"/>
  <c r="S29" i="2"/>
  <c r="Q29" i="2"/>
  <c r="O29" i="2"/>
  <c r="M29" i="2"/>
  <c r="E29" i="2"/>
  <c r="S28" i="2"/>
  <c r="Q28" i="2"/>
  <c r="O28" i="2"/>
  <c r="M28" i="2"/>
  <c r="E28" i="2"/>
  <c r="S27" i="2"/>
  <c r="Q27" i="2"/>
  <c r="O27" i="2"/>
  <c r="M27" i="2"/>
  <c r="E27" i="2"/>
  <c r="S25" i="2"/>
  <c r="Q25" i="2"/>
  <c r="O25" i="2"/>
  <c r="M25" i="2"/>
  <c r="E25" i="2"/>
  <c r="S24" i="2"/>
  <c r="Q24" i="2"/>
  <c r="O24" i="2"/>
  <c r="M24" i="2"/>
  <c r="E24" i="2"/>
  <c r="S23" i="2"/>
  <c r="Q23" i="2"/>
  <c r="O23" i="2"/>
  <c r="M23" i="2"/>
  <c r="E23" i="2"/>
  <c r="S22" i="2"/>
  <c r="Q22" i="2"/>
  <c r="O22" i="2"/>
  <c r="M22" i="2"/>
  <c r="E22" i="2"/>
  <c r="S21" i="2"/>
  <c r="Q21" i="2"/>
  <c r="O21" i="2"/>
  <c r="M21" i="2"/>
  <c r="E21" i="2"/>
  <c r="S20" i="2"/>
  <c r="Q20" i="2"/>
  <c r="O20" i="2"/>
  <c r="M20" i="2"/>
  <c r="E20" i="2"/>
  <c r="S19" i="2"/>
  <c r="Q19" i="2"/>
  <c r="O19" i="2"/>
  <c r="M19" i="2"/>
  <c r="E19" i="2"/>
  <c r="S18" i="2"/>
  <c r="Q18" i="2"/>
  <c r="O18" i="2"/>
  <c r="M18" i="2"/>
  <c r="E18" i="2"/>
  <c r="S17" i="2"/>
  <c r="Q17" i="2"/>
  <c r="O17" i="2"/>
  <c r="M17" i="2"/>
  <c r="E17" i="2"/>
  <c r="S15" i="2"/>
  <c r="Q15" i="2"/>
  <c r="O15" i="2"/>
  <c r="M15" i="2"/>
  <c r="E15" i="2"/>
  <c r="S14" i="2"/>
  <c r="Q14" i="2"/>
  <c r="O14" i="2"/>
  <c r="M14" i="2"/>
  <c r="E14" i="2"/>
  <c r="S13" i="2"/>
  <c r="Q13" i="2"/>
  <c r="O13" i="2"/>
  <c r="M13" i="2"/>
  <c r="E13" i="2"/>
  <c r="S12" i="2"/>
  <c r="Q12" i="2"/>
  <c r="O12" i="2"/>
  <c r="M12" i="2"/>
  <c r="E12" i="2"/>
  <c r="S11" i="2"/>
  <c r="Q11" i="2"/>
  <c r="O11" i="2"/>
  <c r="M11" i="2"/>
  <c r="E11" i="2"/>
  <c r="S10" i="2"/>
  <c r="Q10" i="2"/>
  <c r="O10" i="2"/>
  <c r="M10" i="2"/>
  <c r="E10" i="2"/>
  <c r="S9" i="2"/>
  <c r="Q9" i="2"/>
  <c r="O9" i="2"/>
  <c r="M9" i="2"/>
  <c r="E9" i="2"/>
  <c r="S8" i="2"/>
  <c r="Q8" i="2"/>
  <c r="O8" i="2"/>
  <c r="M8" i="2"/>
  <c r="E8" i="2"/>
  <c r="S7" i="2"/>
  <c r="Q7" i="2"/>
  <c r="O7" i="2"/>
  <c r="M7" i="2"/>
  <c r="E7" i="2"/>
  <c r="S5" i="2"/>
  <c r="Q5" i="2"/>
  <c r="O5" i="2"/>
  <c r="M5" i="2"/>
  <c r="E5" i="2"/>
  <c r="S4" i="2"/>
  <c r="Q4" i="2"/>
  <c r="O4" i="2"/>
  <c r="M4" i="2"/>
  <c r="E4" i="2"/>
  <c r="S3" i="2"/>
  <c r="Q3" i="2"/>
  <c r="O3" i="2"/>
  <c r="M3" i="2"/>
  <c r="E3" i="2"/>
  <c r="S2" i="2"/>
  <c r="Q2" i="2"/>
  <c r="O2" i="2"/>
  <c r="M2" i="2"/>
  <c r="E2" i="2"/>
  <c r="S38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Q38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O38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M38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K38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E38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F3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K35" i="2" l="1"/>
  <c r="Q6" i="2"/>
  <c r="Q16" i="2"/>
  <c r="F26" i="2"/>
  <c r="E6" i="2"/>
  <c r="J16" i="2"/>
  <c r="K6" i="2"/>
  <c r="E16" i="2"/>
  <c r="J26" i="2"/>
  <c r="E35" i="2"/>
  <c r="H38" i="1"/>
  <c r="C38" i="1"/>
  <c r="J38" i="1"/>
</calcChain>
</file>

<file path=xl/sharedStrings.xml><?xml version="1.0" encoding="utf-8"?>
<sst xmlns="http://schemas.openxmlformats.org/spreadsheetml/2006/main" count="117" uniqueCount="96">
  <si>
    <t>Prima neta emitida</t>
  </si>
  <si>
    <t>Prima retenida</t>
  </si>
  <si>
    <t>Retención %</t>
  </si>
  <si>
    <t>Ingreso devengado</t>
  </si>
  <si>
    <t>Siniestros pagados</t>
  </si>
  <si>
    <t>Ajuste reservas</t>
  </si>
  <si>
    <t>Costo siniestros</t>
  </si>
  <si>
    <t>Resultado de intermediación</t>
  </si>
  <si>
    <t>Gastos administración</t>
  </si>
  <si>
    <t>Resultado técnico</t>
  </si>
  <si>
    <t>PAN AMERICAN LIFE INSURANCE COMPANY</t>
  </si>
  <si>
    <t>PRUEBA SCVS</t>
  </si>
  <si>
    <t>AIG METROPOLITANA</t>
  </si>
  <si>
    <t>ASEGURADORA DEL SUR</t>
  </si>
  <si>
    <t xml:space="preserve">BMI </t>
  </si>
  <si>
    <t>BUPA</t>
  </si>
  <si>
    <t>CHUBB</t>
  </si>
  <si>
    <t>CÓNDOR</t>
  </si>
  <si>
    <t>ECUATORIANO SUIZA</t>
  </si>
  <si>
    <t>COFACE</t>
  </si>
  <si>
    <t>CONSTITUCIÓN</t>
  </si>
  <si>
    <t>EQUIVIDA</t>
  </si>
  <si>
    <t>GENERALI</t>
  </si>
  <si>
    <t>HISPANA</t>
  </si>
  <si>
    <t>INTEROCEÁNICA</t>
  </si>
  <si>
    <t>LA UNIÓN</t>
  </si>
  <si>
    <t>LATINA</t>
  </si>
  <si>
    <t>LATINA VIDA</t>
  </si>
  <si>
    <t>LIBERTY</t>
  </si>
  <si>
    <t xml:space="preserve">LONG LIFE </t>
  </si>
  <si>
    <t>MAPFRE ATLAS</t>
  </si>
  <si>
    <t>ORIENTE</t>
  </si>
  <si>
    <t xml:space="preserve">PAN AMERICAN LIFE </t>
  </si>
  <si>
    <t>ALIANZA</t>
  </si>
  <si>
    <t>COLÓN</t>
  </si>
  <si>
    <t>CONFIANZA</t>
  </si>
  <si>
    <t>PICHINCHA</t>
  </si>
  <si>
    <t>EQUINOCCIAL</t>
  </si>
  <si>
    <t>SUCRE</t>
  </si>
  <si>
    <t>UNIDOS</t>
  </si>
  <si>
    <t>SWEADEN</t>
  </si>
  <si>
    <t>TOPSEG</t>
  </si>
  <si>
    <t>VAZSEGUROS</t>
  </si>
  <si>
    <t>ZURICH</t>
  </si>
  <si>
    <t>Share mercado %</t>
  </si>
  <si>
    <t>AMA AMÉRICA</t>
  </si>
  <si>
    <t>TOTAL</t>
  </si>
  <si>
    <t>Resultado técnico %</t>
  </si>
  <si>
    <t>(*) Con relación al ingreso devengado</t>
  </si>
  <si>
    <t>VIDA INDIVIDUAL</t>
  </si>
  <si>
    <t>VIDA COLECTIVA</t>
  </si>
  <si>
    <t>ASISTENCIA MEDICA</t>
  </si>
  <si>
    <t>ACCIDENTES PERSONALES</t>
  </si>
  <si>
    <t>INCENDIO Y LINEAS ALIADAS</t>
  </si>
  <si>
    <t>LUCRO CESANTE A CONSECUENCIA DE INCENDIO Y LINEAS ALIADAS</t>
  </si>
  <si>
    <t>VEHICULOS</t>
  </si>
  <si>
    <t>TRANSPORTE</t>
  </si>
  <si>
    <t>MARITIMO</t>
  </si>
  <si>
    <t>AVIACION</t>
  </si>
  <si>
    <t>ROBO</t>
  </si>
  <si>
    <t>DINERO Y VALORES</t>
  </si>
  <si>
    <t>AGROPECUARIO</t>
  </si>
  <si>
    <t>TODO RIESGO PARA CONTRATISTAS</t>
  </si>
  <si>
    <t>MONTAJE DE MAQUINARIA</t>
  </si>
  <si>
    <t>ROTURA DE MAQUINARIA</t>
  </si>
  <si>
    <t>PERDIDA DE BENEFICIO POR ROTURA DE MAQUINARIA</t>
  </si>
  <si>
    <t>EQUIPO Y MAQUINARIA DE CONTRATISTAS</t>
  </si>
  <si>
    <t>OBRAS CIVILES TERMINADAS</t>
  </si>
  <si>
    <t>EQUIPO ELECTRONICO</t>
  </si>
  <si>
    <t>RESPONSABILIDAD CIVIL</t>
  </si>
  <si>
    <t>FIDELIDAD</t>
  </si>
  <si>
    <t>SERIEDAD DE OFERTA</t>
  </si>
  <si>
    <t>RIESGOS ESPECIALES</t>
  </si>
  <si>
    <t>CUMPLIMIENTO DE CONTRATO</t>
  </si>
  <si>
    <t>BUEN USO DE ANTICIPO</t>
  </si>
  <si>
    <t>EJECUCION DE OBRA Y BUENA CALIDAD DE MATERIALES</t>
  </si>
  <si>
    <t>GARANTIAS ADUANERAS</t>
  </si>
  <si>
    <t>OTRAS GARANTIAS</t>
  </si>
  <si>
    <t>CREDITO INTERNO</t>
  </si>
  <si>
    <t>CREDITO A LAS EXPORTACIONES</t>
  </si>
  <si>
    <t>TODO RIESGO PETROLERO</t>
  </si>
  <si>
    <t>OTROS RIESGOS TECNICOS</t>
  </si>
  <si>
    <t>MULTIRIESGO</t>
  </si>
  <si>
    <t>RIESGOS CATASTROFICOS</t>
  </si>
  <si>
    <t>LUCRO CESANTE A CONSECUENCIA DE RIESGOS CATASTROFICOS</t>
  </si>
  <si>
    <t>SOAT</t>
  </si>
  <si>
    <t>INCENDIO Y ALIADAS</t>
  </si>
  <si>
    <t>RAMOS TÉCNICOS</t>
  </si>
  <si>
    <t>FIANZAS</t>
  </si>
  <si>
    <t>CRÉDITO</t>
  </si>
  <si>
    <t>Ajuste reaseguro y reservas</t>
  </si>
  <si>
    <t>BBB</t>
  </si>
  <si>
    <t>Siniestralidad incurrida % (*)</t>
  </si>
  <si>
    <t>Intermediación % (*)</t>
  </si>
  <si>
    <t>Administración % (*)</t>
  </si>
  <si>
    <t>Resultado técnico %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</si>
</sst>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0" fillId="3" borderId="4" xfId="1" applyNumberFormat="1" applyFont="1" applyFill="1" applyBorder="1"/>
    <xf numFmtId="165" fontId="0" fillId="3" borderId="0" xfId="2" applyNumberFormat="1" applyFont="1" applyFill="1" applyBorder="1"/>
    <xf numFmtId="164" fontId="0" fillId="2" borderId="0" xfId="1" applyNumberFormat="1" applyFont="1" applyFill="1" applyBorder="1"/>
    <xf numFmtId="165" fontId="0" fillId="2" borderId="0" xfId="2" applyNumberFormat="1" applyFont="1" applyFill="1" applyBorder="1"/>
    <xf numFmtId="164" fontId="0" fillId="3" borderId="0" xfId="0" applyNumberFormat="1" applyFill="1" applyBorder="1"/>
    <xf numFmtId="164" fontId="0" fillId="3" borderId="0" xfId="1" applyNumberFormat="1" applyFont="1" applyFill="1" applyBorder="1"/>
    <xf numFmtId="165" fontId="0" fillId="2" borderId="5" xfId="2" applyNumberFormat="1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164" fontId="2" fillId="3" borderId="6" xfId="1" applyNumberFormat="1" applyFont="1" applyFill="1" applyBorder="1"/>
    <xf numFmtId="165" fontId="2" fillId="3" borderId="7" xfId="0" applyNumberFormat="1" applyFont="1" applyFill="1" applyBorder="1"/>
    <xf numFmtId="164" fontId="2" fillId="2" borderId="7" xfId="1" applyNumberFormat="1" applyFont="1" applyFill="1" applyBorder="1"/>
    <xf numFmtId="165" fontId="2" fillId="2" borderId="7" xfId="2" applyNumberFormat="1" applyFont="1" applyFill="1" applyBorder="1"/>
    <xf numFmtId="164" fontId="2" fillId="3" borderId="7" xfId="0" applyNumberFormat="1" applyFont="1" applyFill="1" applyBorder="1"/>
    <xf numFmtId="164" fontId="2" fillId="3" borderId="7" xfId="1" applyNumberFormat="1" applyFont="1" applyFill="1" applyBorder="1"/>
    <xf numFmtId="165" fontId="2" fillId="3" borderId="7" xfId="2" applyNumberFormat="1" applyFont="1" applyFill="1" applyBorder="1"/>
    <xf numFmtId="165" fontId="2" fillId="2" borderId="8" xfId="2" applyNumberFormat="1" applyFont="1" applyFill="1" applyBorder="1"/>
    <xf numFmtId="164" fontId="0" fillId="2" borderId="2" xfId="1" applyNumberFormat="1" applyFont="1" applyFill="1" applyBorder="1"/>
    <xf numFmtId="165" fontId="0" fillId="2" borderId="2" xfId="2" applyNumberFormat="1" applyFont="1" applyFill="1" applyBorder="1"/>
    <xf numFmtId="165" fontId="0" fillId="2" borderId="3" xfId="2" applyNumberFormat="1" applyFont="1" applyFill="1" applyBorder="1"/>
    <xf numFmtId="0" fontId="0" fillId="2" borderId="0" xfId="0" applyFill="1" applyBorder="1"/>
    <xf numFmtId="165" fontId="2" fillId="2" borderId="0" xfId="2" applyNumberFormat="1" applyFont="1" applyFill="1" applyBorder="1"/>
    <xf numFmtId="164" fontId="2" fillId="2" borderId="0" xfId="1" applyNumberFormat="1" applyFont="1" applyFill="1" applyBorder="1"/>
    <xf numFmtId="164" fontId="0" fillId="4" borderId="0" xfId="1" applyNumberFormat="1" applyFont="1" applyFill="1" applyBorder="1"/>
    <xf numFmtId="165" fontId="0" fillId="4" borderId="0" xfId="2" applyNumberFormat="1" applyFont="1" applyFill="1" applyBorder="1"/>
    <xf numFmtId="164" fontId="2" fillId="4" borderId="0" xfId="1" applyNumberFormat="1" applyFont="1" applyFill="1" applyBorder="1"/>
    <xf numFmtId="0" fontId="0" fillId="4" borderId="0" xfId="0" applyFill="1" applyBorder="1"/>
    <xf numFmtId="165" fontId="2" fillId="4" borderId="0" xfId="2" applyNumberFormat="1" applyFont="1" applyFill="1" applyBorder="1"/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164" fontId="0" fillId="4" borderId="1" xfId="1" applyNumberFormat="1" applyFont="1" applyFill="1" applyBorder="1"/>
    <xf numFmtId="165" fontId="0" fillId="4" borderId="2" xfId="2" applyNumberFormat="1" applyFont="1" applyFill="1" applyBorder="1"/>
    <xf numFmtId="164" fontId="0" fillId="4" borderId="2" xfId="1" applyNumberFormat="1" applyFont="1" applyFill="1" applyBorder="1"/>
    <xf numFmtId="164" fontId="0" fillId="4" borderId="4" xfId="1" applyNumberFormat="1" applyFont="1" applyFill="1" applyBorder="1"/>
    <xf numFmtId="164" fontId="2" fillId="4" borderId="4" xfId="1" applyNumberFormat="1" applyFont="1" applyFill="1" applyBorder="1"/>
    <xf numFmtId="165" fontId="2" fillId="2" borderId="5" xfId="2" applyNumberFormat="1" applyFont="1" applyFill="1" applyBorder="1"/>
    <xf numFmtId="0" fontId="0" fillId="2" borderId="5" xfId="0" applyFill="1" applyBorder="1"/>
    <xf numFmtId="0" fontId="2" fillId="2" borderId="11" xfId="0" applyFont="1" applyFill="1" applyBorder="1"/>
    <xf numFmtId="164" fontId="2" fillId="4" borderId="6" xfId="1" applyNumberFormat="1" applyFont="1" applyFill="1" applyBorder="1"/>
    <xf numFmtId="165" fontId="2" fillId="4" borderId="7" xfId="2" applyNumberFormat="1" applyFont="1" applyFill="1" applyBorder="1"/>
    <xf numFmtId="164" fontId="2" fillId="4" borderId="7" xfId="1" applyNumberFormat="1" applyFont="1" applyFill="1" applyBorder="1"/>
    <xf numFmtId="0" fontId="2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5" fontId="2" fillId="4" borderId="7" xfId="0" applyNumberFormat="1" applyFont="1" applyFill="1" applyBorder="1"/>
    <xf numFmtId="165" fontId="2" fillId="2" borderId="7" xfId="0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1522661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7C7F3B-E3AC-465C-A6D4-75965108F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2661" cy="560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5609</xdr:colOff>
      <xdr:row>0</xdr:row>
      <xdr:rowOff>5608</xdr:rowOff>
    </xdr:from>
    <xdr:to>
      <xdr:col>0</xdr:col>
      <xdr:colOff>1503431</xdr:colOff>
      <xdr:row>0</xdr:row>
      <xdr:rowOff>557439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EA340F-79E1-4F91-AF6B-D9A7197C7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9" y="5608"/>
          <a:ext cx="1497822" cy="551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7474-7163-4C65-B34A-0335BA292C77}">
  <sheetPr>
    <pageSetUpPr fitToPage="1"/>
  </sheetPr>
  <dimension ref="A1:S40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9" sqref="E9"/>
    </sheetView>
  </sheetViews>
  <sheetFormatPr baseColWidth="10" defaultRowHeight="14.6" x14ac:dyDescent="0.4"/>
  <cols>
    <col min="1" max="1" width="21.69140625" style="1" customWidth="1"/>
    <col min="2" max="2" width="13.3828125" style="1" bestFit="1" customWidth="1"/>
    <col min="3" max="3" width="9.61328125" style="1" bestFit="1" customWidth="1"/>
    <col min="4" max="4" width="13.3828125" style="1" bestFit="1" customWidth="1"/>
    <col min="5" max="5" width="9.69140625" style="1" customWidth="1"/>
    <col min="6" max="6" width="11.84375" style="1" bestFit="1" customWidth="1"/>
    <col min="7" max="7" width="13.3828125" style="1" bestFit="1" customWidth="1"/>
    <col min="8" max="8" width="9.61328125" style="1" bestFit="1" customWidth="1"/>
    <col min="9" max="9" width="11.84375" style="1" bestFit="1" customWidth="1"/>
    <col min="10" max="10" width="9.61328125" style="1" bestFit="1" customWidth="1"/>
    <col min="11" max="12" width="11.84375" style="1" bestFit="1" customWidth="1"/>
    <col min="13" max="13" width="12.3046875" style="1" customWidth="1"/>
    <col min="14" max="15" width="14" style="1" customWidth="1"/>
    <col min="16" max="16" width="13.61328125" style="1" customWidth="1"/>
    <col min="17" max="17" width="13.69140625" style="1" customWidth="1"/>
    <col min="18" max="18" width="11.84375" style="1" bestFit="1" customWidth="1"/>
    <col min="19" max="19" width="8.765625" style="1" bestFit="1" customWidth="1"/>
    <col min="20" max="16384" width="11.07421875" style="1"/>
  </cols>
  <sheetData>
    <row r="1" spans="1:19" ht="44.2" thickBot="1" x14ac:dyDescent="0.45">
      <c r="A1" s="25"/>
      <c r="B1" s="33" t="s">
        <v>0</v>
      </c>
      <c r="C1" s="34" t="s">
        <v>44</v>
      </c>
      <c r="D1" s="35" t="s">
        <v>1</v>
      </c>
      <c r="E1" s="35" t="s">
        <v>2</v>
      </c>
      <c r="F1" s="34" t="s">
        <v>5</v>
      </c>
      <c r="G1" s="34" t="s">
        <v>3</v>
      </c>
      <c r="H1" s="34" t="s">
        <v>44</v>
      </c>
      <c r="I1" s="35" t="s">
        <v>4</v>
      </c>
      <c r="J1" s="35" t="s">
        <v>44</v>
      </c>
      <c r="K1" s="34" t="s">
        <v>90</v>
      </c>
      <c r="L1" s="34" t="s">
        <v>6</v>
      </c>
      <c r="M1" s="34" t="s">
        <v>92</v>
      </c>
      <c r="N1" s="35" t="s">
        <v>7</v>
      </c>
      <c r="O1" s="35" t="s">
        <v>93</v>
      </c>
      <c r="P1" s="34" t="s">
        <v>8</v>
      </c>
      <c r="Q1" s="34" t="s">
        <v>94</v>
      </c>
      <c r="R1" s="35" t="s">
        <v>9</v>
      </c>
      <c r="S1" s="36" t="s">
        <v>95</v>
      </c>
    </row>
    <row r="2" spans="1:19" x14ac:dyDescent="0.4">
      <c r="A2" s="11" t="s">
        <v>12</v>
      </c>
      <c r="B2" s="4">
        <v>117381982.22</v>
      </c>
      <c r="C2" s="5">
        <f>+B2/$B$38</f>
        <v>6.5306943893185601E-2</v>
      </c>
      <c r="D2" s="6">
        <v>81395603.829999998</v>
      </c>
      <c r="E2" s="7">
        <f>+D2/B2</f>
        <v>0.69342502393124095</v>
      </c>
      <c r="F2" s="8">
        <f>+D2-G2</f>
        <v>3516023.2199999988</v>
      </c>
      <c r="G2" s="9">
        <v>77879580.609999999</v>
      </c>
      <c r="H2" s="5">
        <f>+G2/$G$38</f>
        <v>7.0677825765704028E-2</v>
      </c>
      <c r="I2" s="6">
        <v>48386529.899999999</v>
      </c>
      <c r="J2" s="7">
        <f>+I2/$I$38</f>
        <v>6.2905755673586777E-2</v>
      </c>
      <c r="K2" s="8">
        <f>+I2-L2</f>
        <v>12007083.869999997</v>
      </c>
      <c r="L2" s="9">
        <v>36379446.030000001</v>
      </c>
      <c r="M2" s="5">
        <f>+L2/G2</f>
        <v>0.46712431866034931</v>
      </c>
      <c r="N2" s="6">
        <v>-2345521.48</v>
      </c>
      <c r="O2" s="7">
        <f>+N2/G2</f>
        <v>-3.0117284423316824E-2</v>
      </c>
      <c r="P2" s="9">
        <v>13197102.15</v>
      </c>
      <c r="Q2" s="5">
        <f>+P2/G2</f>
        <v>0.1694552287856754</v>
      </c>
      <c r="R2" s="6">
        <v>25957510.949999999</v>
      </c>
      <c r="S2" s="10">
        <f>+R2/G2</f>
        <v>0.33330316813065847</v>
      </c>
    </row>
    <row r="3" spans="1:19" x14ac:dyDescent="0.4">
      <c r="A3" s="12" t="s">
        <v>45</v>
      </c>
      <c r="B3" s="4">
        <v>2137395.39</v>
      </c>
      <c r="C3" s="5">
        <f t="shared" ref="C3:C36" si="0">+B3/$B$38</f>
        <v>1.1891668395126167E-3</v>
      </c>
      <c r="D3" s="6">
        <v>2081836.26</v>
      </c>
      <c r="E3" s="7">
        <f t="shared" ref="E3:E38" si="1">+D3/B3</f>
        <v>0.97400615241338195</v>
      </c>
      <c r="F3" s="8">
        <f>+D3-G3</f>
        <v>617057.74</v>
      </c>
      <c r="G3" s="9">
        <v>1464778.52</v>
      </c>
      <c r="H3" s="5">
        <f t="shared" ref="H3:H36" si="2">+G3/$G$38</f>
        <v>1.3293261238827546E-3</v>
      </c>
      <c r="I3" s="6">
        <v>461331.4</v>
      </c>
      <c r="J3" s="7">
        <f t="shared" ref="J3:J36" si="3">+I3/$I$38</f>
        <v>5.9976196666572151E-4</v>
      </c>
      <c r="K3" s="8">
        <f t="shared" ref="K3:K38" si="4">+I3-L3</f>
        <v>-17539.239999999991</v>
      </c>
      <c r="L3" s="9">
        <v>478870.64</v>
      </c>
      <c r="M3" s="5">
        <f t="shared" ref="M3:M38" si="5">+L3/G3</f>
        <v>0.32692358159375523</v>
      </c>
      <c r="N3" s="6">
        <v>-340860.94</v>
      </c>
      <c r="O3" s="7">
        <f t="shared" ref="O3:O38" si="6">+N3/G3</f>
        <v>-0.23270476413048438</v>
      </c>
      <c r="P3" s="9">
        <v>1006639.45</v>
      </c>
      <c r="Q3" s="5">
        <f t="shared" ref="Q3:Q38" si="7">+P3/G3</f>
        <v>0.68722980044792026</v>
      </c>
      <c r="R3" s="6">
        <v>-361592.51</v>
      </c>
      <c r="S3" s="10">
        <f t="shared" ref="S3:S38" si="8">+R3/G3</f>
        <v>-0.24685814617215987</v>
      </c>
    </row>
    <row r="4" spans="1:19" x14ac:dyDescent="0.4">
      <c r="A4" s="12" t="s">
        <v>13</v>
      </c>
      <c r="B4" s="4">
        <v>63095663.289999999</v>
      </c>
      <c r="C4" s="5">
        <f t="shared" si="0"/>
        <v>3.5104066777986984E-2</v>
      </c>
      <c r="D4" s="6">
        <v>46376460.100000001</v>
      </c>
      <c r="E4" s="7">
        <f t="shared" si="1"/>
        <v>0.73501818796713059</v>
      </c>
      <c r="F4" s="8">
        <f>+D4-G4</f>
        <v>3871640.4299999997</v>
      </c>
      <c r="G4" s="9">
        <v>42504819.670000002</v>
      </c>
      <c r="H4" s="5">
        <f t="shared" si="2"/>
        <v>3.8574273452792414E-2</v>
      </c>
      <c r="I4" s="6">
        <v>21616755.010000002</v>
      </c>
      <c r="J4" s="7">
        <f t="shared" si="3"/>
        <v>2.810324096241593E-2</v>
      </c>
      <c r="K4" s="8">
        <f t="shared" si="4"/>
        <v>6444850.1400000025</v>
      </c>
      <c r="L4" s="9">
        <v>15171904.869999999</v>
      </c>
      <c r="M4" s="5">
        <f t="shared" si="5"/>
        <v>0.35694551789166545</v>
      </c>
      <c r="N4" s="6">
        <v>-3947488.25</v>
      </c>
      <c r="O4" s="7">
        <f t="shared" si="6"/>
        <v>-9.2871544465959618E-2</v>
      </c>
      <c r="P4" s="9">
        <v>15909476.18</v>
      </c>
      <c r="Q4" s="5">
        <f t="shared" si="7"/>
        <v>0.37429816909043245</v>
      </c>
      <c r="R4" s="6">
        <v>7475950.3700000001</v>
      </c>
      <c r="S4" s="10">
        <f t="shared" si="8"/>
        <v>0.17588476855194243</v>
      </c>
    </row>
    <row r="5" spans="1:19" x14ac:dyDescent="0.4">
      <c r="A5" s="12" t="s">
        <v>14</v>
      </c>
      <c r="B5" s="4">
        <v>29600582.800000001</v>
      </c>
      <c r="C5" s="5">
        <f t="shared" si="0"/>
        <v>1.646865697413501E-2</v>
      </c>
      <c r="D5" s="6">
        <v>28871889.699999999</v>
      </c>
      <c r="E5" s="7">
        <f t="shared" si="1"/>
        <v>0.97538247456398053</v>
      </c>
      <c r="F5" s="8">
        <f>+D5-G5</f>
        <v>2943162.620000001</v>
      </c>
      <c r="G5" s="9">
        <v>25928727.079999998</v>
      </c>
      <c r="H5" s="5">
        <f t="shared" si="2"/>
        <v>2.3531021103770835E-2</v>
      </c>
      <c r="I5" s="6">
        <v>15023062.4</v>
      </c>
      <c r="J5" s="7">
        <f t="shared" si="3"/>
        <v>1.9530995398028085E-2</v>
      </c>
      <c r="K5" s="8">
        <f t="shared" si="4"/>
        <v>843914.28000000119</v>
      </c>
      <c r="L5" s="9">
        <v>14179148.119999999</v>
      </c>
      <c r="M5" s="5">
        <f t="shared" si="5"/>
        <v>0.54685091467282321</v>
      </c>
      <c r="N5" s="6">
        <v>-5856919.3499999996</v>
      </c>
      <c r="O5" s="7">
        <f t="shared" si="6"/>
        <v>-0.22588534068522426</v>
      </c>
      <c r="P5" s="9">
        <v>4909542.25</v>
      </c>
      <c r="Q5" s="5">
        <f t="shared" si="7"/>
        <v>0.18934760024478611</v>
      </c>
      <c r="R5" s="6">
        <v>983117.36</v>
      </c>
      <c r="S5" s="10">
        <f t="shared" si="8"/>
        <v>3.7916144397166451E-2</v>
      </c>
    </row>
    <row r="6" spans="1:19" x14ac:dyDescent="0.4">
      <c r="A6" s="12" t="s">
        <v>15</v>
      </c>
      <c r="B6" s="4">
        <v>25196522.039999999</v>
      </c>
      <c r="C6" s="5">
        <f t="shared" si="0"/>
        <v>1.4018402313956889E-2</v>
      </c>
      <c r="D6" s="6">
        <v>25196522.039999999</v>
      </c>
      <c r="E6" s="7">
        <f t="shared" si="1"/>
        <v>1</v>
      </c>
      <c r="F6" s="8">
        <f t="shared" ref="F6:F38" si="9">+D6-G6</f>
        <v>1842034.8699999973</v>
      </c>
      <c r="G6" s="9">
        <v>23354487.170000002</v>
      </c>
      <c r="H6" s="5">
        <f t="shared" si="2"/>
        <v>2.1194828761528822E-2</v>
      </c>
      <c r="I6" s="6">
        <v>20027437.309999999</v>
      </c>
      <c r="J6" s="7">
        <f t="shared" si="3"/>
        <v>2.6037020650057734E-2</v>
      </c>
      <c r="K6" s="8">
        <f t="shared" si="4"/>
        <v>1608135.7699999996</v>
      </c>
      <c r="L6" s="9">
        <v>18419301.539999999</v>
      </c>
      <c r="M6" s="5">
        <f t="shared" si="5"/>
        <v>0.78868362237730938</v>
      </c>
      <c r="N6" s="6">
        <v>-4803670.71</v>
      </c>
      <c r="O6" s="7">
        <f t="shared" si="6"/>
        <v>-0.20568512915884335</v>
      </c>
      <c r="P6" s="9">
        <v>4922671.95</v>
      </c>
      <c r="Q6" s="5">
        <f t="shared" si="7"/>
        <v>0.21078056281721386</v>
      </c>
      <c r="R6" s="6">
        <v>-4791157.03</v>
      </c>
      <c r="S6" s="10">
        <f t="shared" si="8"/>
        <v>-0.20514931435336672</v>
      </c>
    </row>
    <row r="7" spans="1:19" x14ac:dyDescent="0.4">
      <c r="A7" s="12" t="s">
        <v>16</v>
      </c>
      <c r="B7" s="4">
        <v>161708576.13999999</v>
      </c>
      <c r="C7" s="5">
        <f t="shared" si="0"/>
        <v>8.9968602585265761E-2</v>
      </c>
      <c r="D7" s="6">
        <v>144441885.49000001</v>
      </c>
      <c r="E7" s="7">
        <f t="shared" si="1"/>
        <v>0.89322340804577205</v>
      </c>
      <c r="F7" s="8">
        <f t="shared" si="9"/>
        <v>18452793.460000008</v>
      </c>
      <c r="G7" s="9">
        <v>125989092.03</v>
      </c>
      <c r="H7" s="5">
        <f t="shared" si="2"/>
        <v>0.11433850856834488</v>
      </c>
      <c r="I7" s="6">
        <v>57448275.030000001</v>
      </c>
      <c r="J7" s="7">
        <f t="shared" si="3"/>
        <v>7.4686636143878479E-2</v>
      </c>
      <c r="K7" s="8">
        <f t="shared" si="4"/>
        <v>22382805.560000002</v>
      </c>
      <c r="L7" s="9">
        <v>35065469.469999999</v>
      </c>
      <c r="M7" s="5">
        <f t="shared" si="5"/>
        <v>0.27832147136714308</v>
      </c>
      <c r="N7" s="6">
        <v>-5450863.46</v>
      </c>
      <c r="O7" s="7">
        <f t="shared" si="6"/>
        <v>-4.3264566576145046E-2</v>
      </c>
      <c r="P7" s="9">
        <v>23307029.5</v>
      </c>
      <c r="Q7" s="5">
        <f t="shared" si="7"/>
        <v>0.18499243961890149</v>
      </c>
      <c r="R7" s="6">
        <v>62165729.600000001</v>
      </c>
      <c r="S7" s="10">
        <f t="shared" si="8"/>
        <v>0.49342152243781034</v>
      </c>
    </row>
    <row r="8" spans="1:19" x14ac:dyDescent="0.4">
      <c r="A8" s="12" t="s">
        <v>17</v>
      </c>
      <c r="B8" s="4">
        <v>17081282.449999999</v>
      </c>
      <c r="C8" s="5">
        <f t="shared" si="0"/>
        <v>9.503386580191335E-3</v>
      </c>
      <c r="D8" s="6">
        <v>6670325.2300000004</v>
      </c>
      <c r="E8" s="7">
        <f t="shared" si="1"/>
        <v>0.39050494302902888</v>
      </c>
      <c r="F8" s="8">
        <f t="shared" si="9"/>
        <v>-289184.69999999925</v>
      </c>
      <c r="G8" s="9">
        <v>6959509.9299999997</v>
      </c>
      <c r="H8" s="5">
        <f t="shared" si="2"/>
        <v>6.3159434911500747E-3</v>
      </c>
      <c r="I8" s="6">
        <v>7006561.1500000004</v>
      </c>
      <c r="J8" s="7">
        <f t="shared" si="3"/>
        <v>9.1090025410965718E-3</v>
      </c>
      <c r="K8" s="8">
        <f t="shared" si="4"/>
        <v>4004062.0900000003</v>
      </c>
      <c r="L8" s="9">
        <v>3002499.06</v>
      </c>
      <c r="M8" s="5">
        <f t="shared" si="5"/>
        <v>0.43142392067827684</v>
      </c>
      <c r="N8" s="6">
        <v>621478.9</v>
      </c>
      <c r="O8" s="7">
        <f t="shared" si="6"/>
        <v>8.929923317172421E-2</v>
      </c>
      <c r="P8" s="9">
        <v>3616231.35</v>
      </c>
      <c r="Q8" s="5">
        <f t="shared" si="7"/>
        <v>0.51961005679605377</v>
      </c>
      <c r="R8" s="6">
        <v>962258.42</v>
      </c>
      <c r="S8" s="10">
        <f t="shared" si="8"/>
        <v>0.13826525569739365</v>
      </c>
    </row>
    <row r="9" spans="1:19" x14ac:dyDescent="0.4">
      <c r="A9" s="12" t="s">
        <v>18</v>
      </c>
      <c r="B9" s="4">
        <v>49478290.32</v>
      </c>
      <c r="C9" s="5">
        <f t="shared" si="0"/>
        <v>2.7527869854871399E-2</v>
      </c>
      <c r="D9" s="6">
        <v>16125062.859999999</v>
      </c>
      <c r="E9" s="7">
        <f t="shared" si="1"/>
        <v>0.32590177946148563</v>
      </c>
      <c r="F9" s="8">
        <f t="shared" si="9"/>
        <v>1282391.7699999996</v>
      </c>
      <c r="G9" s="9">
        <v>14842671.09</v>
      </c>
      <c r="H9" s="5">
        <f t="shared" si="2"/>
        <v>1.347012545496388E-2</v>
      </c>
      <c r="I9" s="6">
        <v>13168261.93</v>
      </c>
      <c r="J9" s="7">
        <f t="shared" si="3"/>
        <v>1.7119629560671892E-2</v>
      </c>
      <c r="K9" s="8">
        <f t="shared" si="4"/>
        <v>9382154.8300000001</v>
      </c>
      <c r="L9" s="9">
        <v>3786107.1</v>
      </c>
      <c r="M9" s="5">
        <f t="shared" si="5"/>
        <v>0.25508259780484027</v>
      </c>
      <c r="N9" s="6">
        <v>4235533.9800000004</v>
      </c>
      <c r="O9" s="7">
        <f t="shared" si="6"/>
        <v>0.28536197792953993</v>
      </c>
      <c r="P9" s="9">
        <v>5943293.1900000004</v>
      </c>
      <c r="Q9" s="5">
        <f t="shared" si="7"/>
        <v>0.40041938233100066</v>
      </c>
      <c r="R9" s="6">
        <v>9348804.7799999993</v>
      </c>
      <c r="S9" s="10">
        <f t="shared" si="8"/>
        <v>0.62985999779369894</v>
      </c>
    </row>
    <row r="10" spans="1:19" x14ac:dyDescent="0.4">
      <c r="A10" s="12" t="s">
        <v>19</v>
      </c>
      <c r="B10" s="4">
        <v>4680295.24</v>
      </c>
      <c r="C10" s="5">
        <f t="shared" si="0"/>
        <v>2.6039411914969761E-3</v>
      </c>
      <c r="D10" s="6">
        <v>2340147.61</v>
      </c>
      <c r="E10" s="7">
        <f t="shared" si="1"/>
        <v>0.49999999786338262</v>
      </c>
      <c r="F10" s="8">
        <f t="shared" si="9"/>
        <v>-129384.08000000007</v>
      </c>
      <c r="G10" s="9">
        <v>2469531.69</v>
      </c>
      <c r="H10" s="5">
        <f t="shared" si="2"/>
        <v>2.2411668006118274E-3</v>
      </c>
      <c r="I10" s="6">
        <v>2575273.21</v>
      </c>
      <c r="J10" s="7">
        <f t="shared" si="3"/>
        <v>3.3480290418799706E-3</v>
      </c>
      <c r="K10" s="8">
        <f t="shared" si="4"/>
        <v>2299563.38</v>
      </c>
      <c r="L10" s="9">
        <v>275709.83</v>
      </c>
      <c r="M10" s="5">
        <f t="shared" si="5"/>
        <v>0.1116445806775616</v>
      </c>
      <c r="N10" s="6">
        <v>1204227.6000000001</v>
      </c>
      <c r="O10" s="7">
        <f t="shared" si="6"/>
        <v>0.48763399347185543</v>
      </c>
      <c r="P10" s="9">
        <v>2857989.94</v>
      </c>
      <c r="Q10" s="5">
        <f t="shared" si="7"/>
        <v>1.1573003705815981</v>
      </c>
      <c r="R10" s="6">
        <v>540059.52</v>
      </c>
      <c r="S10" s="10">
        <f t="shared" si="8"/>
        <v>0.21868904221269581</v>
      </c>
    </row>
    <row r="11" spans="1:19" x14ac:dyDescent="0.4">
      <c r="A11" s="12" t="s">
        <v>20</v>
      </c>
      <c r="B11" s="4">
        <v>7858727.9299999997</v>
      </c>
      <c r="C11" s="5">
        <f t="shared" si="0"/>
        <v>4.3723022417053257E-3</v>
      </c>
      <c r="D11" s="6">
        <v>6948190.21</v>
      </c>
      <c r="E11" s="7">
        <f t="shared" si="1"/>
        <v>0.88413675494171229</v>
      </c>
      <c r="F11" s="8">
        <f t="shared" si="9"/>
        <v>1278327.08</v>
      </c>
      <c r="G11" s="9">
        <v>5669863.1299999999</v>
      </c>
      <c r="H11" s="5">
        <f t="shared" si="2"/>
        <v>5.1455541398495123E-3</v>
      </c>
      <c r="I11" s="6">
        <v>2598390.16</v>
      </c>
      <c r="J11" s="7">
        <f t="shared" si="3"/>
        <v>3.3780826376146491E-3</v>
      </c>
      <c r="K11" s="8">
        <f t="shared" si="4"/>
        <v>993998.42000000016</v>
      </c>
      <c r="L11" s="9">
        <v>1604391.74</v>
      </c>
      <c r="M11" s="5">
        <f t="shared" si="5"/>
        <v>0.28296833683884709</v>
      </c>
      <c r="N11" s="6">
        <v>-1134733.47</v>
      </c>
      <c r="O11" s="7">
        <f t="shared" si="6"/>
        <v>-0.20013419089359921</v>
      </c>
      <c r="P11" s="9">
        <v>2827882.68</v>
      </c>
      <c r="Q11" s="5">
        <f t="shared" si="7"/>
        <v>0.4987567803951557</v>
      </c>
      <c r="R11" s="6">
        <v>102855.24</v>
      </c>
      <c r="S11" s="10">
        <f t="shared" si="8"/>
        <v>1.8140691872397988E-2</v>
      </c>
    </row>
    <row r="12" spans="1:19" x14ac:dyDescent="0.4">
      <c r="A12" s="12" t="s">
        <v>21</v>
      </c>
      <c r="B12" s="4">
        <v>104955325.31999999</v>
      </c>
      <c r="C12" s="5">
        <f t="shared" si="0"/>
        <v>5.8393216849224563E-2</v>
      </c>
      <c r="D12" s="6">
        <v>101308245.95999999</v>
      </c>
      <c r="E12" s="7">
        <f t="shared" si="1"/>
        <v>0.96525112614457287</v>
      </c>
      <c r="F12" s="8">
        <f t="shared" si="9"/>
        <v>5389510.1699999869</v>
      </c>
      <c r="G12" s="9">
        <v>95918735.790000007</v>
      </c>
      <c r="H12" s="5">
        <f t="shared" si="2"/>
        <v>8.7048846985723641E-2</v>
      </c>
      <c r="I12" s="6">
        <v>36071504.159999996</v>
      </c>
      <c r="J12" s="7">
        <f t="shared" si="3"/>
        <v>4.6895390765927379E-2</v>
      </c>
      <c r="K12" s="8">
        <f t="shared" si="4"/>
        <v>1822459.8399999961</v>
      </c>
      <c r="L12" s="9">
        <v>34249044.32</v>
      </c>
      <c r="M12" s="5">
        <f t="shared" si="5"/>
        <v>0.3570631330565413</v>
      </c>
      <c r="N12" s="6">
        <v>-5522564.4000000004</v>
      </c>
      <c r="O12" s="7">
        <f t="shared" si="6"/>
        <v>-5.757545024457833E-2</v>
      </c>
      <c r="P12" s="9">
        <v>27806174.309999999</v>
      </c>
      <c r="Q12" s="5">
        <f t="shared" si="7"/>
        <v>0.28989304415852118</v>
      </c>
      <c r="R12" s="6">
        <v>28340952.760000002</v>
      </c>
      <c r="S12" s="10">
        <f t="shared" si="8"/>
        <v>0.29546837254035913</v>
      </c>
    </row>
    <row r="13" spans="1:19" x14ac:dyDescent="0.4">
      <c r="A13" s="12" t="s">
        <v>22</v>
      </c>
      <c r="B13" s="4">
        <v>36268463.619999997</v>
      </c>
      <c r="C13" s="5">
        <f t="shared" si="0"/>
        <v>2.0178416430931722E-2</v>
      </c>
      <c r="D13" s="6">
        <v>26384699.949999999</v>
      </c>
      <c r="E13" s="7">
        <f t="shared" si="1"/>
        <v>0.72748325450020812</v>
      </c>
      <c r="F13" s="8">
        <f t="shared" si="9"/>
        <v>1962929.8900000006</v>
      </c>
      <c r="G13" s="9">
        <v>24421770.059999999</v>
      </c>
      <c r="H13" s="5">
        <f t="shared" si="2"/>
        <v>2.2163416850361585E-2</v>
      </c>
      <c r="I13" s="6">
        <v>20395554.789999999</v>
      </c>
      <c r="J13" s="7">
        <f t="shared" si="3"/>
        <v>2.6515598227410654E-2</v>
      </c>
      <c r="K13" s="8">
        <f t="shared" si="4"/>
        <v>4515886.2399999984</v>
      </c>
      <c r="L13" s="9">
        <v>15879668.550000001</v>
      </c>
      <c r="M13" s="5">
        <f t="shared" si="5"/>
        <v>0.65022594639890741</v>
      </c>
      <c r="N13" s="6">
        <v>-3171905.46</v>
      </c>
      <c r="O13" s="7">
        <f t="shared" si="6"/>
        <v>-0.1298802442332061</v>
      </c>
      <c r="P13" s="9">
        <v>4729757.87</v>
      </c>
      <c r="Q13" s="5">
        <f t="shared" si="7"/>
        <v>0.19366974049709812</v>
      </c>
      <c r="R13" s="6">
        <v>640438.18000000005</v>
      </c>
      <c r="S13" s="10">
        <f t="shared" si="8"/>
        <v>2.6224068870788479E-2</v>
      </c>
    </row>
    <row r="14" spans="1:19" x14ac:dyDescent="0.4">
      <c r="A14" s="12" t="s">
        <v>23</v>
      </c>
      <c r="B14" s="4">
        <v>51557371.460000001</v>
      </c>
      <c r="C14" s="5">
        <f t="shared" si="0"/>
        <v>2.868459282709793E-2</v>
      </c>
      <c r="D14" s="6">
        <v>23240159.829999998</v>
      </c>
      <c r="E14" s="7">
        <f t="shared" si="1"/>
        <v>0.45076308531420228</v>
      </c>
      <c r="F14" s="8">
        <f t="shared" si="9"/>
        <v>483153.1099999994</v>
      </c>
      <c r="G14" s="9">
        <v>22757006.719999999</v>
      </c>
      <c r="H14" s="5">
        <f t="shared" si="2"/>
        <v>2.0652599093459803E-2</v>
      </c>
      <c r="I14" s="6">
        <v>17555245.890000001</v>
      </c>
      <c r="J14" s="7">
        <f t="shared" si="3"/>
        <v>2.2823004894717169E-2</v>
      </c>
      <c r="K14" s="8">
        <f t="shared" si="4"/>
        <v>6801282.4800000004</v>
      </c>
      <c r="L14" s="9">
        <v>10753963.41</v>
      </c>
      <c r="M14" s="5">
        <f t="shared" si="5"/>
        <v>0.47255614687448672</v>
      </c>
      <c r="N14" s="6">
        <v>5420789.1500000004</v>
      </c>
      <c r="O14" s="7">
        <f t="shared" si="6"/>
        <v>0.2382030825361553</v>
      </c>
      <c r="P14" s="9">
        <v>12604529.65</v>
      </c>
      <c r="Q14" s="5">
        <f t="shared" si="7"/>
        <v>0.55387467275836888</v>
      </c>
      <c r="R14" s="6">
        <v>4819302.8099999996</v>
      </c>
      <c r="S14" s="10">
        <f t="shared" si="8"/>
        <v>0.21177226290329978</v>
      </c>
    </row>
    <row r="15" spans="1:19" x14ac:dyDescent="0.4">
      <c r="A15" s="12" t="s">
        <v>24</v>
      </c>
      <c r="B15" s="4">
        <v>8511886.9600000009</v>
      </c>
      <c r="C15" s="5">
        <f t="shared" si="0"/>
        <v>4.7356954926864774E-3</v>
      </c>
      <c r="D15" s="6">
        <v>6025970.2800000003</v>
      </c>
      <c r="E15" s="7">
        <f t="shared" si="1"/>
        <v>0.70794763937983496</v>
      </c>
      <c r="F15" s="8">
        <f t="shared" si="9"/>
        <v>-187382.58999999985</v>
      </c>
      <c r="G15" s="9">
        <v>6213352.8700000001</v>
      </c>
      <c r="H15" s="5">
        <f t="shared" si="2"/>
        <v>5.6387857783393005E-3</v>
      </c>
      <c r="I15" s="6">
        <v>2379940.36</v>
      </c>
      <c r="J15" s="7">
        <f t="shared" si="3"/>
        <v>3.0940831490349997E-3</v>
      </c>
      <c r="K15" s="8">
        <f t="shared" si="4"/>
        <v>1218466.47</v>
      </c>
      <c r="L15" s="9">
        <v>1161473.8899999999</v>
      </c>
      <c r="M15" s="5">
        <f t="shared" si="5"/>
        <v>0.1869319052532743</v>
      </c>
      <c r="N15" s="6">
        <v>-69212.45</v>
      </c>
      <c r="O15" s="7">
        <f t="shared" si="6"/>
        <v>-1.1139307785685122E-2</v>
      </c>
      <c r="P15" s="9">
        <v>3797803.69</v>
      </c>
      <c r="Q15" s="5">
        <f t="shared" si="7"/>
        <v>0.61123257755679339</v>
      </c>
      <c r="R15" s="6">
        <v>1184862.8400000001</v>
      </c>
      <c r="S15" s="10">
        <f t="shared" si="8"/>
        <v>0.19069620940424717</v>
      </c>
    </row>
    <row r="16" spans="1:19" x14ac:dyDescent="0.4">
      <c r="A16" s="12" t="s">
        <v>25</v>
      </c>
      <c r="B16" s="4">
        <v>15961574.4</v>
      </c>
      <c r="C16" s="5">
        <f t="shared" si="0"/>
        <v>8.8804229071035336E-3</v>
      </c>
      <c r="D16" s="6">
        <v>2556350.38</v>
      </c>
      <c r="E16" s="7">
        <f t="shared" si="1"/>
        <v>0.16015653067406682</v>
      </c>
      <c r="F16" s="8">
        <f t="shared" si="9"/>
        <v>241804.18999999994</v>
      </c>
      <c r="G16" s="9">
        <v>2314546.19</v>
      </c>
      <c r="H16" s="5">
        <f t="shared" si="2"/>
        <v>2.1005132675623187E-3</v>
      </c>
      <c r="I16" s="6">
        <v>8640223.1500000004</v>
      </c>
      <c r="J16" s="7">
        <f t="shared" si="3"/>
        <v>1.1232873437348282E-2</v>
      </c>
      <c r="K16" s="8">
        <f t="shared" si="4"/>
        <v>7612569.2000000002</v>
      </c>
      <c r="L16" s="9">
        <v>1027653.95</v>
      </c>
      <c r="M16" s="5">
        <f t="shared" si="5"/>
        <v>0.44399803055993453</v>
      </c>
      <c r="N16" s="6">
        <v>2737690.36</v>
      </c>
      <c r="O16" s="7">
        <f t="shared" si="6"/>
        <v>1.1828194968967114</v>
      </c>
      <c r="P16" s="9">
        <v>3103565.36</v>
      </c>
      <c r="Q16" s="5">
        <f t="shared" si="7"/>
        <v>1.3408958410114944</v>
      </c>
      <c r="R16" s="6">
        <v>921017.24</v>
      </c>
      <c r="S16" s="10">
        <f t="shared" si="8"/>
        <v>0.39792562532528247</v>
      </c>
    </row>
    <row r="17" spans="1:19" x14ac:dyDescent="0.4">
      <c r="A17" s="12" t="s">
        <v>26</v>
      </c>
      <c r="B17" s="4">
        <v>42798475.729999997</v>
      </c>
      <c r="C17" s="5">
        <f t="shared" si="0"/>
        <v>2.3811470894864017E-2</v>
      </c>
      <c r="D17" s="6">
        <v>33512016.739999998</v>
      </c>
      <c r="E17" s="7">
        <f t="shared" si="1"/>
        <v>0.78301893159502012</v>
      </c>
      <c r="F17" s="8">
        <f t="shared" si="9"/>
        <v>857961.31999999657</v>
      </c>
      <c r="G17" s="9">
        <v>32654055.420000002</v>
      </c>
      <c r="H17" s="5">
        <f t="shared" si="2"/>
        <v>2.9634438468227439E-2</v>
      </c>
      <c r="I17" s="6">
        <v>20889045.859999999</v>
      </c>
      <c r="J17" s="7">
        <f t="shared" si="3"/>
        <v>2.7157169936327868E-2</v>
      </c>
      <c r="K17" s="8">
        <f t="shared" si="4"/>
        <v>3361472.9800000004</v>
      </c>
      <c r="L17" s="9">
        <v>17527572.879999999</v>
      </c>
      <c r="M17" s="5">
        <f t="shared" si="5"/>
        <v>0.53676557642101286</v>
      </c>
      <c r="N17" s="6">
        <v>-5965847.2800000003</v>
      </c>
      <c r="O17" s="7">
        <f t="shared" si="6"/>
        <v>-0.18269851028506645</v>
      </c>
      <c r="P17" s="9">
        <v>7221827.9299999997</v>
      </c>
      <c r="Q17" s="5">
        <f t="shared" si="7"/>
        <v>0.22116174659202559</v>
      </c>
      <c r="R17" s="6">
        <v>1938807.33</v>
      </c>
      <c r="S17" s="10">
        <f t="shared" si="8"/>
        <v>5.9374166701895062E-2</v>
      </c>
    </row>
    <row r="18" spans="1:19" hidden="1" x14ac:dyDescent="0.4">
      <c r="A18" s="12" t="s">
        <v>27</v>
      </c>
      <c r="B18" s="4">
        <v>0</v>
      </c>
      <c r="C18" s="5">
        <f t="shared" si="0"/>
        <v>0</v>
      </c>
      <c r="D18" s="6">
        <v>0</v>
      </c>
      <c r="E18" s="7" t="e">
        <f t="shared" si="1"/>
        <v>#DIV/0!</v>
      </c>
      <c r="F18" s="8">
        <f t="shared" si="9"/>
        <v>0</v>
      </c>
      <c r="G18" s="9">
        <v>0</v>
      </c>
      <c r="H18" s="5">
        <f t="shared" si="2"/>
        <v>0</v>
      </c>
      <c r="I18" s="6">
        <v>0</v>
      </c>
      <c r="J18" s="7">
        <f t="shared" si="3"/>
        <v>0</v>
      </c>
      <c r="K18" s="8">
        <f t="shared" si="4"/>
        <v>0</v>
      </c>
      <c r="L18" s="9">
        <v>0</v>
      </c>
      <c r="M18" s="5" t="e">
        <f t="shared" si="5"/>
        <v>#DIV/0!</v>
      </c>
      <c r="N18" s="6">
        <v>0</v>
      </c>
      <c r="O18" s="7" t="e">
        <f t="shared" si="6"/>
        <v>#DIV/0!</v>
      </c>
      <c r="P18" s="9">
        <v>0</v>
      </c>
      <c r="Q18" s="5" t="e">
        <f t="shared" si="7"/>
        <v>#DIV/0!</v>
      </c>
      <c r="R18" s="6">
        <v>0</v>
      </c>
      <c r="S18" s="10" t="e">
        <f t="shared" si="8"/>
        <v>#DIV/0!</v>
      </c>
    </row>
    <row r="19" spans="1:19" x14ac:dyDescent="0.4">
      <c r="A19" s="12" t="s">
        <v>28</v>
      </c>
      <c r="B19" s="4">
        <v>42222808.700000003</v>
      </c>
      <c r="C19" s="5">
        <f t="shared" si="0"/>
        <v>2.3491191293869507E-2</v>
      </c>
      <c r="D19" s="6">
        <v>39577357.579999998</v>
      </c>
      <c r="E19" s="7">
        <f t="shared" si="1"/>
        <v>0.93734544902504313</v>
      </c>
      <c r="F19" s="8">
        <f t="shared" si="9"/>
        <v>5282803.4699999988</v>
      </c>
      <c r="G19" s="9">
        <v>34294554.109999999</v>
      </c>
      <c r="H19" s="5">
        <f t="shared" si="2"/>
        <v>3.1123235398982835E-2</v>
      </c>
      <c r="I19" s="6">
        <v>19318840.969999999</v>
      </c>
      <c r="J19" s="7">
        <f t="shared" si="3"/>
        <v>2.5115797567365917E-2</v>
      </c>
      <c r="K19" s="8">
        <f t="shared" si="4"/>
        <v>4679418.9799999986</v>
      </c>
      <c r="L19" s="9">
        <v>14639421.99</v>
      </c>
      <c r="M19" s="5">
        <f t="shared" si="5"/>
        <v>0.42687308145322322</v>
      </c>
      <c r="N19" s="6">
        <v>-4548338.3499999996</v>
      </c>
      <c r="O19" s="7">
        <f t="shared" si="6"/>
        <v>-0.13262567390178556</v>
      </c>
      <c r="P19" s="9">
        <v>9419358.7799999993</v>
      </c>
      <c r="Q19" s="5">
        <f t="shared" si="7"/>
        <v>0.27466048252988934</v>
      </c>
      <c r="R19" s="6">
        <v>5687434.9900000002</v>
      </c>
      <c r="S19" s="10">
        <f t="shared" si="8"/>
        <v>0.1658407621151019</v>
      </c>
    </row>
    <row r="20" spans="1:19" hidden="1" x14ac:dyDescent="0.4">
      <c r="A20" s="12" t="s">
        <v>29</v>
      </c>
      <c r="B20" s="4">
        <v>0</v>
      </c>
      <c r="C20" s="5">
        <f t="shared" si="0"/>
        <v>0</v>
      </c>
      <c r="D20" s="6">
        <v>0</v>
      </c>
      <c r="E20" s="7" t="e">
        <f t="shared" si="1"/>
        <v>#DIV/0!</v>
      </c>
      <c r="F20" s="8">
        <f t="shared" si="9"/>
        <v>0</v>
      </c>
      <c r="G20" s="9">
        <v>0</v>
      </c>
      <c r="H20" s="5">
        <f t="shared" si="2"/>
        <v>0</v>
      </c>
      <c r="I20" s="6">
        <v>0</v>
      </c>
      <c r="J20" s="7">
        <f t="shared" si="3"/>
        <v>0</v>
      </c>
      <c r="K20" s="8">
        <f t="shared" si="4"/>
        <v>0</v>
      </c>
      <c r="L20" s="9">
        <v>0</v>
      </c>
      <c r="M20" s="5" t="e">
        <f t="shared" si="5"/>
        <v>#DIV/0!</v>
      </c>
      <c r="N20" s="6">
        <v>0</v>
      </c>
      <c r="O20" s="7" t="e">
        <f t="shared" si="6"/>
        <v>#DIV/0!</v>
      </c>
      <c r="P20" s="9">
        <v>9928.94</v>
      </c>
      <c r="Q20" s="5" t="e">
        <f t="shared" si="7"/>
        <v>#DIV/0!</v>
      </c>
      <c r="R20" s="6">
        <v>-9928.94</v>
      </c>
      <c r="S20" s="10" t="e">
        <f t="shared" si="8"/>
        <v>#DIV/0!</v>
      </c>
    </row>
    <row r="21" spans="1:19" x14ac:dyDescent="0.4">
      <c r="A21" s="12" t="s">
        <v>30</v>
      </c>
      <c r="B21" s="4">
        <v>61550591.310000002</v>
      </c>
      <c r="C21" s="5">
        <f t="shared" si="0"/>
        <v>3.4244446526220607E-2</v>
      </c>
      <c r="D21" s="6">
        <v>28637560.27</v>
      </c>
      <c r="E21" s="7">
        <f t="shared" si="1"/>
        <v>0.46526864584885497</v>
      </c>
      <c r="F21" s="8">
        <f t="shared" si="9"/>
        <v>-1354164.8300000019</v>
      </c>
      <c r="G21" s="9">
        <v>29991725.100000001</v>
      </c>
      <c r="H21" s="5">
        <f t="shared" si="2"/>
        <v>2.721830169638214E-2</v>
      </c>
      <c r="I21" s="6">
        <v>32033797.350000001</v>
      </c>
      <c r="J21" s="7">
        <f t="shared" si="3"/>
        <v>4.16460993082352E-2</v>
      </c>
      <c r="K21" s="8">
        <f t="shared" si="4"/>
        <v>14619298.690000001</v>
      </c>
      <c r="L21" s="9">
        <v>17414498.66</v>
      </c>
      <c r="M21" s="5">
        <f t="shared" si="5"/>
        <v>0.58064344754880404</v>
      </c>
      <c r="N21" s="6">
        <v>-4652395.08</v>
      </c>
      <c r="O21" s="7">
        <f t="shared" si="6"/>
        <v>-0.15512262347323261</v>
      </c>
      <c r="P21" s="9">
        <v>9498776.7100000009</v>
      </c>
      <c r="Q21" s="5">
        <f t="shared" si="7"/>
        <v>0.31671324934890127</v>
      </c>
      <c r="R21" s="6">
        <v>-1573945.35</v>
      </c>
      <c r="S21" s="10">
        <f t="shared" si="8"/>
        <v>-5.2479320370937915E-2</v>
      </c>
    </row>
    <row r="22" spans="1:19" x14ac:dyDescent="0.4">
      <c r="A22" s="12" t="s">
        <v>31</v>
      </c>
      <c r="B22" s="4">
        <v>21047744.98</v>
      </c>
      <c r="C22" s="5">
        <f t="shared" si="0"/>
        <v>1.171017795483041E-2</v>
      </c>
      <c r="D22" s="6">
        <v>12111358.27</v>
      </c>
      <c r="E22" s="7">
        <f t="shared" si="1"/>
        <v>0.57542308126160124</v>
      </c>
      <c r="F22" s="8">
        <f t="shared" si="9"/>
        <v>1949155.459999999</v>
      </c>
      <c r="G22" s="9">
        <v>10162202.810000001</v>
      </c>
      <c r="H22" s="5">
        <f t="shared" si="2"/>
        <v>9.2224739010562055E-3</v>
      </c>
      <c r="I22" s="6">
        <v>13951239.58</v>
      </c>
      <c r="J22" s="7">
        <f t="shared" si="3"/>
        <v>1.8137553368197903E-2</v>
      </c>
      <c r="K22" s="8">
        <f t="shared" si="4"/>
        <v>11244631.57</v>
      </c>
      <c r="L22" s="9">
        <v>2706608.01</v>
      </c>
      <c r="M22" s="5">
        <f t="shared" si="5"/>
        <v>0.2663406803234229</v>
      </c>
      <c r="N22" s="6">
        <v>-1051145.6399999999</v>
      </c>
      <c r="O22" s="7">
        <f t="shared" si="6"/>
        <v>-0.10343679019726235</v>
      </c>
      <c r="P22" s="9">
        <v>5918876.4299999997</v>
      </c>
      <c r="Q22" s="5">
        <f t="shared" si="7"/>
        <v>0.58244029770549322</v>
      </c>
      <c r="R22" s="6">
        <v>485572.73</v>
      </c>
      <c r="S22" s="10">
        <f t="shared" si="8"/>
        <v>4.7782231773821481E-2</v>
      </c>
    </row>
    <row r="23" spans="1:19" x14ac:dyDescent="0.4">
      <c r="A23" s="12" t="s">
        <v>32</v>
      </c>
      <c r="B23" s="4">
        <v>43601848.539999999</v>
      </c>
      <c r="C23" s="5">
        <f t="shared" si="0"/>
        <v>2.425843747385438E-2</v>
      </c>
      <c r="D23" s="6">
        <v>43543360.859999999</v>
      </c>
      <c r="E23" s="7">
        <f t="shared" si="1"/>
        <v>0.99865859632198062</v>
      </c>
      <c r="F23" s="8">
        <f t="shared" si="9"/>
        <v>620007.53999999911</v>
      </c>
      <c r="G23" s="9">
        <v>42923353.32</v>
      </c>
      <c r="H23" s="5">
        <f t="shared" si="2"/>
        <v>3.8954104059995061E-2</v>
      </c>
      <c r="I23" s="6">
        <v>25066904.66</v>
      </c>
      <c r="J23" s="7">
        <f t="shared" si="3"/>
        <v>3.2588668443344064E-2</v>
      </c>
      <c r="K23" s="8">
        <f t="shared" si="4"/>
        <v>-893546.48999999836</v>
      </c>
      <c r="L23" s="9">
        <v>25960451.149999999</v>
      </c>
      <c r="M23" s="5">
        <f t="shared" si="5"/>
        <v>0.6048094834637211</v>
      </c>
      <c r="N23" s="6">
        <v>-6047463.4500000002</v>
      </c>
      <c r="O23" s="7">
        <f t="shared" si="6"/>
        <v>-0.14088981829810124</v>
      </c>
      <c r="P23" s="9">
        <v>5530165.1299999999</v>
      </c>
      <c r="Q23" s="5">
        <f t="shared" si="7"/>
        <v>0.12883814292820495</v>
      </c>
      <c r="R23" s="6">
        <v>5385273.5899999999</v>
      </c>
      <c r="S23" s="10">
        <f t="shared" si="8"/>
        <v>0.12546255530997269</v>
      </c>
    </row>
    <row r="24" spans="1:19" hidden="1" x14ac:dyDescent="0.4">
      <c r="A24" s="12" t="s">
        <v>10</v>
      </c>
      <c r="B24" s="4">
        <v>0</v>
      </c>
      <c r="C24" s="5">
        <f t="shared" si="0"/>
        <v>0</v>
      </c>
      <c r="D24" s="6">
        <v>0</v>
      </c>
      <c r="E24" s="7" t="e">
        <f t="shared" si="1"/>
        <v>#DIV/0!</v>
      </c>
      <c r="F24" s="8">
        <f t="shared" si="9"/>
        <v>0</v>
      </c>
      <c r="G24" s="9">
        <v>0</v>
      </c>
      <c r="H24" s="5">
        <f t="shared" si="2"/>
        <v>0</v>
      </c>
      <c r="I24" s="6">
        <v>0</v>
      </c>
      <c r="J24" s="7">
        <f t="shared" si="3"/>
        <v>0</v>
      </c>
      <c r="K24" s="8">
        <f t="shared" si="4"/>
        <v>0</v>
      </c>
      <c r="L24" s="9">
        <v>0</v>
      </c>
      <c r="M24" s="5" t="e">
        <f t="shared" si="5"/>
        <v>#DIV/0!</v>
      </c>
      <c r="N24" s="6">
        <v>0</v>
      </c>
      <c r="O24" s="7" t="e">
        <f t="shared" si="6"/>
        <v>#DIV/0!</v>
      </c>
      <c r="P24" s="9">
        <v>0</v>
      </c>
      <c r="Q24" s="5" t="e">
        <f t="shared" si="7"/>
        <v>#DIV/0!</v>
      </c>
      <c r="R24" s="6">
        <v>0</v>
      </c>
      <c r="S24" s="10" t="e">
        <f t="shared" si="8"/>
        <v>#DIV/0!</v>
      </c>
    </row>
    <row r="25" spans="1:19" hidden="1" x14ac:dyDescent="0.4">
      <c r="A25" s="12" t="s">
        <v>11</v>
      </c>
      <c r="B25" s="4">
        <v>0</v>
      </c>
      <c r="C25" s="5">
        <f t="shared" si="0"/>
        <v>0</v>
      </c>
      <c r="D25" s="6">
        <v>0</v>
      </c>
      <c r="E25" s="7" t="e">
        <f t="shared" si="1"/>
        <v>#DIV/0!</v>
      </c>
      <c r="F25" s="8">
        <f t="shared" si="9"/>
        <v>0</v>
      </c>
      <c r="G25" s="9">
        <v>0</v>
      </c>
      <c r="H25" s="5">
        <f t="shared" si="2"/>
        <v>0</v>
      </c>
      <c r="I25" s="6">
        <v>0</v>
      </c>
      <c r="J25" s="7">
        <f t="shared" si="3"/>
        <v>0</v>
      </c>
      <c r="K25" s="8">
        <f t="shared" si="4"/>
        <v>0</v>
      </c>
      <c r="L25" s="9">
        <v>0</v>
      </c>
      <c r="M25" s="5" t="e">
        <f t="shared" si="5"/>
        <v>#DIV/0!</v>
      </c>
      <c r="N25" s="6">
        <v>0</v>
      </c>
      <c r="O25" s="7" t="e">
        <f t="shared" si="6"/>
        <v>#DIV/0!</v>
      </c>
      <c r="P25" s="9">
        <v>0</v>
      </c>
      <c r="Q25" s="5" t="e">
        <f t="shared" si="7"/>
        <v>#DIV/0!</v>
      </c>
      <c r="R25" s="6">
        <v>0</v>
      </c>
      <c r="S25" s="10" t="e">
        <f t="shared" si="8"/>
        <v>#DIV/0!</v>
      </c>
    </row>
    <row r="26" spans="1:19" x14ac:dyDescent="0.4">
      <c r="A26" s="12" t="s">
        <v>33</v>
      </c>
      <c r="B26" s="4">
        <v>30436309.16</v>
      </c>
      <c r="C26" s="5">
        <f t="shared" si="0"/>
        <v>1.6933623858066852E-2</v>
      </c>
      <c r="D26" s="6">
        <v>12314267.859999999</v>
      </c>
      <c r="E26" s="7">
        <f t="shared" si="1"/>
        <v>0.40459136471723234</v>
      </c>
      <c r="F26" s="8">
        <f t="shared" si="9"/>
        <v>686824.03999999911</v>
      </c>
      <c r="G26" s="9">
        <v>11627443.82</v>
      </c>
      <c r="H26" s="5">
        <f t="shared" si="2"/>
        <v>1.0552219747122648E-2</v>
      </c>
      <c r="I26" s="6">
        <v>12813672.41</v>
      </c>
      <c r="J26" s="7">
        <f t="shared" si="3"/>
        <v>1.6658639244655566E-2</v>
      </c>
      <c r="K26" s="8">
        <f t="shared" si="4"/>
        <v>7326856.9299999997</v>
      </c>
      <c r="L26" s="9">
        <v>5486815.4800000004</v>
      </c>
      <c r="M26" s="5">
        <f t="shared" si="5"/>
        <v>0.47188492715503833</v>
      </c>
      <c r="N26" s="6">
        <v>2637242.59</v>
      </c>
      <c r="O26" s="7">
        <f t="shared" si="6"/>
        <v>0.22681189699353885</v>
      </c>
      <c r="P26" s="9">
        <v>6255243.5499999998</v>
      </c>
      <c r="Q26" s="5">
        <f t="shared" si="7"/>
        <v>0.53797237353583705</v>
      </c>
      <c r="R26" s="6">
        <v>2522627.38</v>
      </c>
      <c r="S26" s="10">
        <f t="shared" si="8"/>
        <v>0.21695459630266353</v>
      </c>
    </row>
    <row r="27" spans="1:19" x14ac:dyDescent="0.4">
      <c r="A27" s="12" t="s">
        <v>34</v>
      </c>
      <c r="B27" s="4">
        <v>1733370.79</v>
      </c>
      <c r="C27" s="5">
        <f t="shared" si="0"/>
        <v>9.6438266578641196E-4</v>
      </c>
      <c r="D27" s="6">
        <v>184647.2</v>
      </c>
      <c r="E27" s="7">
        <f t="shared" si="1"/>
        <v>0.10652492880649039</v>
      </c>
      <c r="F27" s="8">
        <f t="shared" si="9"/>
        <v>-89522.399999999965</v>
      </c>
      <c r="G27" s="9">
        <v>274169.59999999998</v>
      </c>
      <c r="H27" s="5">
        <f t="shared" si="2"/>
        <v>2.4881632730010625E-4</v>
      </c>
      <c r="I27" s="6">
        <v>727957.13</v>
      </c>
      <c r="J27" s="7">
        <f t="shared" si="3"/>
        <v>9.4639341683036159E-4</v>
      </c>
      <c r="K27" s="8">
        <f t="shared" si="4"/>
        <v>704526.68</v>
      </c>
      <c r="L27" s="9">
        <v>23430.45</v>
      </c>
      <c r="M27" s="5">
        <f t="shared" si="5"/>
        <v>8.5459693561941233E-2</v>
      </c>
      <c r="N27" s="6">
        <v>595775.98</v>
      </c>
      <c r="O27" s="7">
        <f t="shared" si="6"/>
        <v>2.1730198388150983</v>
      </c>
      <c r="P27" s="9">
        <v>728954.64</v>
      </c>
      <c r="Q27" s="5">
        <f t="shared" si="7"/>
        <v>2.6587726720978551</v>
      </c>
      <c r="R27" s="6">
        <v>117560.49</v>
      </c>
      <c r="S27" s="10">
        <f t="shared" si="8"/>
        <v>0.42878747315530247</v>
      </c>
    </row>
    <row r="28" spans="1:19" x14ac:dyDescent="0.4">
      <c r="A28" s="12" t="s">
        <v>35</v>
      </c>
      <c r="B28" s="4">
        <v>27263777.41</v>
      </c>
      <c r="C28" s="5">
        <f t="shared" si="0"/>
        <v>1.5168545870132702E-2</v>
      </c>
      <c r="D28" s="6">
        <v>9917799.7699999996</v>
      </c>
      <c r="E28" s="7">
        <f t="shared" si="1"/>
        <v>0.36377203425825649</v>
      </c>
      <c r="F28" s="8">
        <f t="shared" si="9"/>
        <v>955864.33999999985</v>
      </c>
      <c r="G28" s="9">
        <v>8961935.4299999997</v>
      </c>
      <c r="H28" s="5">
        <f t="shared" si="2"/>
        <v>8.1331987907970055E-3</v>
      </c>
      <c r="I28" s="6">
        <v>22114256.050000001</v>
      </c>
      <c r="J28" s="7">
        <f t="shared" si="3"/>
        <v>2.8750025903065191E-2</v>
      </c>
      <c r="K28" s="8">
        <f t="shared" si="4"/>
        <v>19192634.350000001</v>
      </c>
      <c r="L28" s="9">
        <v>2921621.7</v>
      </c>
      <c r="M28" s="5">
        <f t="shared" si="5"/>
        <v>0.32600343115839658</v>
      </c>
      <c r="N28" s="6">
        <v>4295314.9000000004</v>
      </c>
      <c r="O28" s="7">
        <f t="shared" si="6"/>
        <v>0.47928429450869192</v>
      </c>
      <c r="P28" s="9">
        <v>8594415.6199999992</v>
      </c>
      <c r="Q28" s="5">
        <f t="shared" si="7"/>
        <v>0.95899102232206102</v>
      </c>
      <c r="R28" s="6">
        <v>1741213.01</v>
      </c>
      <c r="S28" s="10">
        <f t="shared" si="8"/>
        <v>0.19428984102823424</v>
      </c>
    </row>
    <row r="29" spans="1:19" x14ac:dyDescent="0.4">
      <c r="A29" s="12" t="s">
        <v>36</v>
      </c>
      <c r="B29" s="4">
        <v>140034301.91</v>
      </c>
      <c r="C29" s="5">
        <f t="shared" si="0"/>
        <v>7.7909847192881937E-2</v>
      </c>
      <c r="D29" s="6">
        <v>136240176.19</v>
      </c>
      <c r="E29" s="7">
        <f t="shared" si="1"/>
        <v>0.97290574046322964</v>
      </c>
      <c r="F29" s="8">
        <f t="shared" si="9"/>
        <v>5167029.0099999905</v>
      </c>
      <c r="G29" s="9">
        <v>131073147.18000001</v>
      </c>
      <c r="H29" s="5">
        <f t="shared" si="2"/>
        <v>0.11895242612234866</v>
      </c>
      <c r="I29" s="6">
        <v>52683447.890000001</v>
      </c>
      <c r="J29" s="7">
        <f t="shared" si="3"/>
        <v>6.8492039165852253E-2</v>
      </c>
      <c r="K29" s="8">
        <f t="shared" si="4"/>
        <v>5349014.1600000039</v>
      </c>
      <c r="L29" s="9">
        <v>47334433.729999997</v>
      </c>
      <c r="M29" s="5">
        <f t="shared" si="5"/>
        <v>0.3611299091262119</v>
      </c>
      <c r="N29" s="6">
        <v>-19015161.780000001</v>
      </c>
      <c r="O29" s="7">
        <f t="shared" si="6"/>
        <v>-0.1450729015752317</v>
      </c>
      <c r="P29" s="9">
        <v>13778180.6</v>
      </c>
      <c r="Q29" s="5">
        <f t="shared" si="7"/>
        <v>0.10511825569488091</v>
      </c>
      <c r="R29" s="6">
        <v>50945371.07</v>
      </c>
      <c r="S29" s="10">
        <f t="shared" si="8"/>
        <v>0.38867893360367545</v>
      </c>
    </row>
    <row r="30" spans="1:19" x14ac:dyDescent="0.4">
      <c r="A30" s="12" t="s">
        <v>37</v>
      </c>
      <c r="B30" s="4">
        <v>152131122.83000001</v>
      </c>
      <c r="C30" s="5">
        <f t="shared" si="0"/>
        <v>8.4640065836043943E-2</v>
      </c>
      <c r="D30" s="6">
        <v>94466684.900000006</v>
      </c>
      <c r="E30" s="7">
        <f t="shared" si="1"/>
        <v>0.62095568048598748</v>
      </c>
      <c r="F30" s="8">
        <f t="shared" si="9"/>
        <v>5932516.3200000077</v>
      </c>
      <c r="G30" s="9">
        <v>88534168.579999998</v>
      </c>
      <c r="H30" s="5">
        <f t="shared" si="2"/>
        <v>8.0347152516705225E-2</v>
      </c>
      <c r="I30" s="6">
        <v>68034390.980000004</v>
      </c>
      <c r="J30" s="7">
        <f t="shared" si="3"/>
        <v>8.8449301597657182E-2</v>
      </c>
      <c r="K30" s="8">
        <f t="shared" si="4"/>
        <v>22451864.660000004</v>
      </c>
      <c r="L30" s="9">
        <v>45582526.32</v>
      </c>
      <c r="M30" s="5">
        <f t="shared" si="5"/>
        <v>0.51485801528492769</v>
      </c>
      <c r="N30" s="6">
        <v>-5686305.54</v>
      </c>
      <c r="O30" s="7">
        <f t="shared" si="6"/>
        <v>-6.4227242783240476E-2</v>
      </c>
      <c r="P30" s="9">
        <v>20402231.43</v>
      </c>
      <c r="Q30" s="5">
        <f t="shared" si="7"/>
        <v>0.23044471707625991</v>
      </c>
      <c r="R30" s="6">
        <v>16863105.289999999</v>
      </c>
      <c r="S30" s="10">
        <f t="shared" si="8"/>
        <v>0.19047002485557196</v>
      </c>
    </row>
    <row r="31" spans="1:19" x14ac:dyDescent="0.4">
      <c r="A31" s="12" t="s">
        <v>38</v>
      </c>
      <c r="B31" s="4">
        <v>323989256.94</v>
      </c>
      <c r="C31" s="5">
        <f t="shared" si="0"/>
        <v>0.18025550280211886</v>
      </c>
      <c r="D31" s="6">
        <v>120121254.06</v>
      </c>
      <c r="E31" s="7">
        <f t="shared" si="1"/>
        <v>0.37075690470269335</v>
      </c>
      <c r="F31" s="8">
        <f t="shared" si="9"/>
        <v>28377482.950000003</v>
      </c>
      <c r="G31" s="9">
        <v>91743771.109999999</v>
      </c>
      <c r="H31" s="5">
        <f t="shared" si="2"/>
        <v>8.3259953620867494E-2</v>
      </c>
      <c r="I31" s="6">
        <v>125212800.8</v>
      </c>
      <c r="J31" s="7">
        <f t="shared" si="3"/>
        <v>0.16278509474865838</v>
      </c>
      <c r="K31" s="8">
        <f t="shared" si="4"/>
        <v>74387762.870000005</v>
      </c>
      <c r="L31" s="9">
        <v>50825037.93</v>
      </c>
      <c r="M31" s="5">
        <f t="shared" si="5"/>
        <v>0.55398897729047147</v>
      </c>
      <c r="N31" s="6">
        <v>22998936.98</v>
      </c>
      <c r="O31" s="7">
        <f t="shared" si="6"/>
        <v>0.2506866319286622</v>
      </c>
      <c r="P31" s="9">
        <v>28969202.870000001</v>
      </c>
      <c r="Q31" s="5">
        <f t="shared" si="7"/>
        <v>0.31576206776224813</v>
      </c>
      <c r="R31" s="6">
        <v>34948467.289999999</v>
      </c>
      <c r="S31" s="10">
        <f t="shared" si="8"/>
        <v>0.38093558687594259</v>
      </c>
    </row>
    <row r="32" spans="1:19" x14ac:dyDescent="0.4">
      <c r="A32" s="12" t="s">
        <v>39</v>
      </c>
      <c r="B32" s="4">
        <v>44645098.68</v>
      </c>
      <c r="C32" s="5">
        <f t="shared" si="0"/>
        <v>2.4838862825948407E-2</v>
      </c>
      <c r="D32" s="6">
        <v>28524662.920000002</v>
      </c>
      <c r="E32" s="7">
        <f t="shared" si="1"/>
        <v>0.63892036894026194</v>
      </c>
      <c r="F32" s="8">
        <f t="shared" si="9"/>
        <v>-711063.81999999657</v>
      </c>
      <c r="G32" s="9">
        <v>29235726.739999998</v>
      </c>
      <c r="H32" s="5">
        <f t="shared" si="2"/>
        <v>2.6532212737649646E-2</v>
      </c>
      <c r="I32" s="6">
        <v>22582261.940000001</v>
      </c>
      <c r="J32" s="7">
        <f t="shared" si="3"/>
        <v>2.9358465157357315E-2</v>
      </c>
      <c r="K32" s="8">
        <f t="shared" si="4"/>
        <v>5640043.6500000022</v>
      </c>
      <c r="L32" s="9">
        <v>16942218.289999999</v>
      </c>
      <c r="M32" s="5">
        <f t="shared" si="5"/>
        <v>0.57950392137233386</v>
      </c>
      <c r="N32" s="6">
        <v>-2925174.53</v>
      </c>
      <c r="O32" s="7">
        <f t="shared" si="6"/>
        <v>-0.10005479104433578</v>
      </c>
      <c r="P32" s="9">
        <v>4004980.33</v>
      </c>
      <c r="Q32" s="5">
        <f t="shared" si="7"/>
        <v>0.13698925173357945</v>
      </c>
      <c r="R32" s="6">
        <v>5363353.59</v>
      </c>
      <c r="S32" s="10">
        <f t="shared" si="8"/>
        <v>0.18345203584975087</v>
      </c>
    </row>
    <row r="33" spans="1:19" x14ac:dyDescent="0.4">
      <c r="A33" s="12" t="s">
        <v>40</v>
      </c>
      <c r="B33" s="4">
        <v>46913084.840000004</v>
      </c>
      <c r="C33" s="5">
        <f t="shared" si="0"/>
        <v>2.6100685484761927E-2</v>
      </c>
      <c r="D33" s="6">
        <v>34213192.229999997</v>
      </c>
      <c r="E33" s="7">
        <f t="shared" si="1"/>
        <v>0.72928890408051861</v>
      </c>
      <c r="F33" s="8">
        <f t="shared" si="9"/>
        <v>1364855.3699999973</v>
      </c>
      <c r="G33" s="9">
        <v>32848336.859999999</v>
      </c>
      <c r="H33" s="5">
        <f t="shared" si="2"/>
        <v>2.9810754129640574E-2</v>
      </c>
      <c r="I33" s="6">
        <v>22584885.210000001</v>
      </c>
      <c r="J33" s="7">
        <f t="shared" si="3"/>
        <v>2.9361875585466685E-2</v>
      </c>
      <c r="K33" s="8">
        <f t="shared" si="4"/>
        <v>4943106.5600000024</v>
      </c>
      <c r="L33" s="9">
        <v>17641778.649999999</v>
      </c>
      <c r="M33" s="5">
        <f t="shared" si="5"/>
        <v>0.53706763679359071</v>
      </c>
      <c r="N33" s="6">
        <v>-3152156.55</v>
      </c>
      <c r="O33" s="7">
        <f t="shared" si="6"/>
        <v>-9.5960917699867976E-2</v>
      </c>
      <c r="P33" s="9">
        <v>8056470.5199999996</v>
      </c>
      <c r="Q33" s="5">
        <f t="shared" si="7"/>
        <v>0.2452626613742051</v>
      </c>
      <c r="R33" s="6">
        <v>3997931.14</v>
      </c>
      <c r="S33" s="10">
        <f t="shared" si="8"/>
        <v>0.12170878413233614</v>
      </c>
    </row>
    <row r="34" spans="1:19" hidden="1" x14ac:dyDescent="0.4">
      <c r="A34" s="12" t="s">
        <v>41</v>
      </c>
      <c r="B34" s="4">
        <v>0</v>
      </c>
      <c r="C34" s="5">
        <f t="shared" si="0"/>
        <v>0</v>
      </c>
      <c r="D34" s="6">
        <v>0</v>
      </c>
      <c r="E34" s="7" t="e">
        <f t="shared" si="1"/>
        <v>#DIV/0!</v>
      </c>
      <c r="F34" s="8">
        <f t="shared" si="9"/>
        <v>0</v>
      </c>
      <c r="G34" s="9">
        <v>0</v>
      </c>
      <c r="H34" s="5">
        <f t="shared" si="2"/>
        <v>0</v>
      </c>
      <c r="I34" s="6">
        <v>0</v>
      </c>
      <c r="J34" s="7">
        <f t="shared" si="3"/>
        <v>0</v>
      </c>
      <c r="K34" s="8">
        <f t="shared" si="4"/>
        <v>0</v>
      </c>
      <c r="L34" s="9">
        <v>0</v>
      </c>
      <c r="M34" s="5" t="e">
        <f t="shared" si="5"/>
        <v>#DIV/0!</v>
      </c>
      <c r="N34" s="6">
        <v>0</v>
      </c>
      <c r="O34" s="7" t="e">
        <f t="shared" si="6"/>
        <v>#DIV/0!</v>
      </c>
      <c r="P34" s="9">
        <v>0</v>
      </c>
      <c r="Q34" s="5" t="e">
        <f t="shared" si="7"/>
        <v>#DIV/0!</v>
      </c>
      <c r="R34" s="6">
        <v>0</v>
      </c>
      <c r="S34" s="10" t="e">
        <f t="shared" si="8"/>
        <v>#DIV/0!</v>
      </c>
    </row>
    <row r="35" spans="1:19" x14ac:dyDescent="0.4">
      <c r="A35" s="12" t="s">
        <v>42</v>
      </c>
      <c r="B35" s="4">
        <v>17217009.41</v>
      </c>
      <c r="C35" s="5">
        <f t="shared" si="0"/>
        <v>9.5788999834741304E-3</v>
      </c>
      <c r="D35" s="6">
        <v>11982562.4</v>
      </c>
      <c r="E35" s="7">
        <f t="shared" si="1"/>
        <v>0.69597234424697918</v>
      </c>
      <c r="F35" s="8">
        <f t="shared" si="9"/>
        <v>172418.86000000127</v>
      </c>
      <c r="G35" s="9">
        <v>11810143.539999999</v>
      </c>
      <c r="H35" s="5">
        <f t="shared" si="2"/>
        <v>1.071802468439198E-2</v>
      </c>
      <c r="I35" s="6">
        <v>7427827.6100000003</v>
      </c>
      <c r="J35" s="7">
        <f t="shared" si="3"/>
        <v>9.6566773807886166E-3</v>
      </c>
      <c r="K35" s="8">
        <f t="shared" si="4"/>
        <v>2228026.6000000006</v>
      </c>
      <c r="L35" s="9">
        <v>5199801.01</v>
      </c>
      <c r="M35" s="5">
        <f t="shared" si="5"/>
        <v>0.44028262589601008</v>
      </c>
      <c r="N35" s="6">
        <v>-674855.28</v>
      </c>
      <c r="O35" s="7">
        <f t="shared" si="6"/>
        <v>-5.7142004897258014E-2</v>
      </c>
      <c r="P35" s="9">
        <v>2984595.89</v>
      </c>
      <c r="Q35" s="5">
        <f t="shared" si="7"/>
        <v>0.2527146160325161</v>
      </c>
      <c r="R35" s="6">
        <v>2950891.36</v>
      </c>
      <c r="S35" s="10">
        <f t="shared" si="8"/>
        <v>0.24986075317421588</v>
      </c>
    </row>
    <row r="36" spans="1:19" x14ac:dyDescent="0.4">
      <c r="A36" s="12" t="s">
        <v>43</v>
      </c>
      <c r="B36" s="4">
        <v>106330253.72</v>
      </c>
      <c r="C36" s="5">
        <f t="shared" si="0"/>
        <v>5.9158175577793799E-2</v>
      </c>
      <c r="D36" s="6">
        <v>79299014.989999995</v>
      </c>
      <c r="E36" s="7">
        <f t="shared" si="1"/>
        <v>0.74578036086341426</v>
      </c>
      <c r="F36" s="8">
        <f t="shared" si="9"/>
        <v>12226686.509999998</v>
      </c>
      <c r="G36" s="9">
        <v>67072328.479999997</v>
      </c>
      <c r="H36" s="5">
        <f t="shared" si="2"/>
        <v>6.0869952160487226E-2</v>
      </c>
      <c r="I36" s="6">
        <v>50395147.469999999</v>
      </c>
      <c r="J36" s="7">
        <f t="shared" si="3"/>
        <v>6.5517094125863221E-2</v>
      </c>
      <c r="K36" s="8">
        <f t="shared" si="4"/>
        <v>25891132.23</v>
      </c>
      <c r="L36" s="9">
        <v>24504015.239999998</v>
      </c>
      <c r="M36" s="5">
        <f t="shared" si="5"/>
        <v>0.3653371784655835</v>
      </c>
      <c r="N36" s="6">
        <v>-11292026.369999999</v>
      </c>
      <c r="O36" s="7">
        <f t="shared" si="6"/>
        <v>-0.16835596177888948</v>
      </c>
      <c r="P36" s="9">
        <v>23025548.879999999</v>
      </c>
      <c r="Q36" s="5">
        <f t="shared" si="7"/>
        <v>0.3432943123014715</v>
      </c>
      <c r="R36" s="6">
        <v>8250737.9900000002</v>
      </c>
      <c r="S36" s="10">
        <f t="shared" si="8"/>
        <v>0.12301254745405554</v>
      </c>
    </row>
    <row r="37" spans="1:19" x14ac:dyDescent="0.4">
      <c r="A37" s="12"/>
      <c r="B37" s="4"/>
      <c r="C37" s="5"/>
      <c r="D37" s="6"/>
      <c r="E37" s="7"/>
      <c r="F37" s="8"/>
      <c r="G37" s="9"/>
      <c r="H37" s="5"/>
      <c r="I37" s="6"/>
      <c r="J37" s="7"/>
      <c r="K37" s="8"/>
      <c r="L37" s="9"/>
      <c r="M37" s="5"/>
      <c r="N37" s="6"/>
      <c r="O37" s="7"/>
      <c r="P37" s="9"/>
      <c r="Q37" s="5"/>
      <c r="R37" s="6"/>
      <c r="S37" s="10"/>
    </row>
    <row r="38" spans="1:19" ht="15.05" thickBot="1" x14ac:dyDescent="0.45">
      <c r="A38" s="13" t="s">
        <v>46</v>
      </c>
      <c r="B38" s="14">
        <v>1797388994.53</v>
      </c>
      <c r="C38" s="15">
        <f>SUM(C2:C36)</f>
        <v>1.0000000000000004</v>
      </c>
      <c r="D38" s="16">
        <v>1204609265.97</v>
      </c>
      <c r="E38" s="17">
        <f t="shared" si="1"/>
        <v>0.67019953367690099</v>
      </c>
      <c r="F38" s="18">
        <f t="shared" si="9"/>
        <v>102713731.31999993</v>
      </c>
      <c r="G38" s="19">
        <v>1101895534.6500001</v>
      </c>
      <c r="H38" s="20">
        <f>SUM(H2:H36)</f>
        <v>0.99999999999999989</v>
      </c>
      <c r="I38" s="16">
        <v>769190821.75999999</v>
      </c>
      <c r="J38" s="17">
        <f>SUM(J2:J36)</f>
        <v>0.99999999999999989</v>
      </c>
      <c r="K38" s="18">
        <f t="shared" si="4"/>
        <v>283045937.75</v>
      </c>
      <c r="L38" s="19">
        <v>486144884.00999999</v>
      </c>
      <c r="M38" s="20">
        <f t="shared" si="5"/>
        <v>0.44118963070706729</v>
      </c>
      <c r="N38" s="16">
        <v>-52907619.380000003</v>
      </c>
      <c r="O38" s="17">
        <f t="shared" si="6"/>
        <v>-4.8015095547878126E-2</v>
      </c>
      <c r="P38" s="19">
        <v>284938447.76999998</v>
      </c>
      <c r="Q38" s="20">
        <f t="shared" si="7"/>
        <v>0.25858934790992344</v>
      </c>
      <c r="R38" s="16">
        <v>277904583.49000001</v>
      </c>
      <c r="S38" s="21">
        <f t="shared" si="8"/>
        <v>0.25220592583513107</v>
      </c>
    </row>
    <row r="40" spans="1:19" x14ac:dyDescent="0.4">
      <c r="A40" s="1" t="s">
        <v>48</v>
      </c>
    </row>
  </sheetData>
  <sheetProtection formatCells="0" formatColumns="0" formatRows="0" insertColumns="0" insertRows="0" insertHyperlinks="0" deleteColumns="0" deleteRows="0" sort="0" autoFilter="0" pivotTables="0"/>
  <printOptions horizontalCentered="1"/>
  <pageMargins left="0.39370078740157483" right="0.39370078740157483" top="1.3779527559055118" bottom="0.39370078740157483" header="0.78740157480314965" footer="0.31496062992125984"/>
  <pageSetup paperSize="9" scale="58" orientation="landscape" r:id="rId1"/>
  <headerFooter>
    <oddHeader>&amp;C&amp;"-,Negrita"&amp;12INFORME TÉCNICO POR COMPAÑÍA
RESUMEN EJECUTIVO
31.12.2019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5BD5D-0E42-47B3-A458-FA2B08B478B2}">
  <sheetPr>
    <pageSetUpPr fitToPage="1"/>
  </sheetPr>
  <dimension ref="A1:S47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baseColWidth="10" defaultRowHeight="14.6" x14ac:dyDescent="0.4"/>
  <cols>
    <col min="1" max="1" width="21.69140625" style="25" customWidth="1"/>
    <col min="2" max="2" width="13.3828125" style="25" bestFit="1" customWidth="1"/>
    <col min="3" max="3" width="9.61328125" style="25" bestFit="1" customWidth="1"/>
    <col min="4" max="4" width="13.3828125" style="25" bestFit="1" customWidth="1"/>
    <col min="5" max="5" width="8.84375" style="25" bestFit="1" customWidth="1"/>
    <col min="6" max="6" width="13.15234375" style="25" bestFit="1" customWidth="1"/>
    <col min="7" max="7" width="13.3828125" style="25" bestFit="1" customWidth="1"/>
    <col min="8" max="8" width="9.61328125" style="25" bestFit="1" customWidth="1"/>
    <col min="9" max="9" width="11.84375" style="25" bestFit="1" customWidth="1"/>
    <col min="10" max="10" width="9.61328125" style="25" bestFit="1" customWidth="1"/>
    <col min="11" max="11" width="11.84375" style="25" bestFit="1" customWidth="1"/>
    <col min="12" max="12" width="13.3828125" style="25" bestFit="1" customWidth="1"/>
    <col min="13" max="13" width="13.765625" style="25" customWidth="1"/>
    <col min="14" max="14" width="14.15234375" style="25" customWidth="1"/>
    <col min="15" max="15" width="14.07421875" style="25" customWidth="1"/>
    <col min="16" max="16" width="14" style="25" customWidth="1"/>
    <col min="17" max="17" width="13.69140625" style="25" customWidth="1"/>
    <col min="18" max="18" width="11.84375" style="25" bestFit="1" customWidth="1"/>
    <col min="19" max="19" width="8.765625" style="25" bestFit="1" customWidth="1"/>
    <col min="20" max="16384" width="11.07421875" style="25"/>
  </cols>
  <sheetData>
    <row r="1" spans="1:19" ht="44.2" thickBot="1" x14ac:dyDescent="0.45">
      <c r="B1" s="49" t="s">
        <v>0</v>
      </c>
      <c r="C1" s="48" t="s">
        <v>44</v>
      </c>
      <c r="D1" s="2" t="s">
        <v>1</v>
      </c>
      <c r="E1" s="2" t="s">
        <v>2</v>
      </c>
      <c r="F1" s="48" t="s">
        <v>5</v>
      </c>
      <c r="G1" s="48" t="s">
        <v>3</v>
      </c>
      <c r="H1" s="48" t="s">
        <v>44</v>
      </c>
      <c r="I1" s="2" t="s">
        <v>4</v>
      </c>
      <c r="J1" s="2" t="s">
        <v>44</v>
      </c>
      <c r="K1" s="48" t="s">
        <v>90</v>
      </c>
      <c r="L1" s="48" t="s">
        <v>6</v>
      </c>
      <c r="M1" s="48" t="s">
        <v>92</v>
      </c>
      <c r="N1" s="2" t="s">
        <v>7</v>
      </c>
      <c r="O1" s="2" t="s">
        <v>93</v>
      </c>
      <c r="P1" s="48" t="s">
        <v>8</v>
      </c>
      <c r="Q1" s="48" t="s">
        <v>94</v>
      </c>
      <c r="R1" s="2" t="s">
        <v>9</v>
      </c>
      <c r="S1" s="3" t="s">
        <v>47</v>
      </c>
    </row>
    <row r="2" spans="1:19" x14ac:dyDescent="0.4">
      <c r="A2" s="11" t="s">
        <v>49</v>
      </c>
      <c r="B2" s="37">
        <v>28901631.379999999</v>
      </c>
      <c r="C2" s="38">
        <f>+B2/$B$45</f>
        <v>1.6079786550355229E-2</v>
      </c>
      <c r="D2" s="22">
        <v>27842973.120000001</v>
      </c>
      <c r="E2" s="23">
        <f>+D2/B2</f>
        <v>0.96337029401279428</v>
      </c>
      <c r="F2" s="39">
        <f>+D2-G2</f>
        <v>4217473.4700000025</v>
      </c>
      <c r="G2" s="39">
        <v>23625499.649999999</v>
      </c>
      <c r="H2" s="38">
        <f>+G2/$G$45</f>
        <v>2.1440779917040201E-2</v>
      </c>
      <c r="I2" s="22">
        <v>3686970.33</v>
      </c>
      <c r="J2" s="23">
        <f>+I2/$I$45</f>
        <v>4.7933103538128213E-3</v>
      </c>
      <c r="K2" s="39">
        <f>+I2-L2</f>
        <v>418031.45000000019</v>
      </c>
      <c r="L2" s="39">
        <v>3268938.88</v>
      </c>
      <c r="M2" s="38">
        <f>+L2/G2</f>
        <v>0.13836485697351167</v>
      </c>
      <c r="N2" s="22">
        <v>-1511779.33</v>
      </c>
      <c r="O2" s="23">
        <f>+N2/G2</f>
        <v>-6.3989306147859609E-2</v>
      </c>
      <c r="P2" s="39">
        <v>14617027.74</v>
      </c>
      <c r="Q2" s="38">
        <f>+P2/G2</f>
        <v>0.61869708393659306</v>
      </c>
      <c r="R2" s="22">
        <v>4227753.7</v>
      </c>
      <c r="S2" s="24">
        <f>+R2/G2</f>
        <v>0.17894875294203569</v>
      </c>
    </row>
    <row r="3" spans="1:19" x14ac:dyDescent="0.4">
      <c r="A3" s="12" t="s">
        <v>50</v>
      </c>
      <c r="B3" s="40">
        <v>404620743.56</v>
      </c>
      <c r="C3" s="29">
        <f t="shared" ref="C3:C43" si="0">+B3/$B$45</f>
        <v>0.22511584570250717</v>
      </c>
      <c r="D3" s="6">
        <v>401659584.92000002</v>
      </c>
      <c r="E3" s="7">
        <f t="shared" ref="E3:E45" si="1">+D3/B3</f>
        <v>0.99268164401571057</v>
      </c>
      <c r="F3" s="28">
        <f t="shared" ref="F3:F45" si="2">+D3-G3</f>
        <v>14463139.830000043</v>
      </c>
      <c r="G3" s="28">
        <v>387196445.08999997</v>
      </c>
      <c r="H3" s="29">
        <f t="shared" ref="H3:H43" si="3">+G3/$G$45</f>
        <v>0.35139124618831208</v>
      </c>
      <c r="I3" s="6">
        <v>161546224.53</v>
      </c>
      <c r="J3" s="7">
        <f t="shared" ref="J3:J43" si="4">+I3/$I$45</f>
        <v>0.21002099863901527</v>
      </c>
      <c r="K3" s="28">
        <f t="shared" ref="K3:K45" si="5">+I3-L3</f>
        <v>6687933.400000006</v>
      </c>
      <c r="L3" s="28">
        <v>154858291.13</v>
      </c>
      <c r="M3" s="29">
        <f t="shared" ref="M3:M45" si="6">+L3/G3</f>
        <v>0.39994760565016219</v>
      </c>
      <c r="N3" s="6">
        <v>-34196109.689999998</v>
      </c>
      <c r="O3" s="7">
        <f t="shared" ref="O3:O45" si="7">+N3/G3</f>
        <v>-8.8317209839184993E-2</v>
      </c>
      <c r="P3" s="28">
        <v>58106769.509999998</v>
      </c>
      <c r="Q3" s="29">
        <f t="shared" ref="Q3:Q45" si="8">+P3/G3</f>
        <v>0.15007051393897394</v>
      </c>
      <c r="R3" s="6">
        <v>140035274.75999999</v>
      </c>
      <c r="S3" s="10">
        <f t="shared" ref="S3:S45" si="9">+R3/G3</f>
        <v>0.36166467057167889</v>
      </c>
    </row>
    <row r="4" spans="1:19" x14ac:dyDescent="0.4">
      <c r="A4" s="12" t="s">
        <v>51</v>
      </c>
      <c r="B4" s="40">
        <v>82177824.189999998</v>
      </c>
      <c r="C4" s="29">
        <f t="shared" si="0"/>
        <v>4.5720667279087635E-2</v>
      </c>
      <c r="D4" s="6">
        <v>81519605.840000004</v>
      </c>
      <c r="E4" s="7">
        <f t="shared" si="1"/>
        <v>0.99199031665187243</v>
      </c>
      <c r="F4" s="28">
        <f t="shared" si="2"/>
        <v>5262426.150000006</v>
      </c>
      <c r="G4" s="28">
        <v>76257179.689999998</v>
      </c>
      <c r="H4" s="29">
        <f t="shared" si="3"/>
        <v>6.9205453050703122E-2</v>
      </c>
      <c r="I4" s="6">
        <v>56947761.240000002</v>
      </c>
      <c r="J4" s="7">
        <f t="shared" si="4"/>
        <v>7.4035934424824201E-2</v>
      </c>
      <c r="K4" s="28">
        <f t="shared" si="5"/>
        <v>1152685.8999999985</v>
      </c>
      <c r="L4" s="28">
        <v>55795075.340000004</v>
      </c>
      <c r="M4" s="29">
        <f t="shared" si="6"/>
        <v>0.73166979905128471</v>
      </c>
      <c r="N4" s="6">
        <v>-13383665.52</v>
      </c>
      <c r="O4" s="7">
        <f t="shared" si="7"/>
        <v>-0.17550695651749981</v>
      </c>
      <c r="P4" s="28">
        <v>11484466.470000001</v>
      </c>
      <c r="Q4" s="29">
        <f t="shared" si="8"/>
        <v>0.1506017730617176</v>
      </c>
      <c r="R4" s="6">
        <v>-4406027.6399999997</v>
      </c>
      <c r="S4" s="10">
        <f t="shared" si="9"/>
        <v>-5.7778528630501987E-2</v>
      </c>
    </row>
    <row r="5" spans="1:19" x14ac:dyDescent="0.4">
      <c r="A5" s="12" t="s">
        <v>52</v>
      </c>
      <c r="B5" s="40">
        <v>91241052.590000004</v>
      </c>
      <c r="C5" s="29">
        <f t="shared" si="0"/>
        <v>5.0763108524461989E-2</v>
      </c>
      <c r="D5" s="6">
        <v>90044545.010000005</v>
      </c>
      <c r="E5" s="7">
        <f t="shared" si="1"/>
        <v>0.98688630231638585</v>
      </c>
      <c r="F5" s="28">
        <f t="shared" si="2"/>
        <v>6376981.10999991</v>
      </c>
      <c r="G5" s="28">
        <v>83667563.900000095</v>
      </c>
      <c r="H5" s="29">
        <f t="shared" si="3"/>
        <v>7.5930577145478489E-2</v>
      </c>
      <c r="I5" s="6">
        <v>23461418.120000001</v>
      </c>
      <c r="J5" s="7">
        <f t="shared" si="4"/>
        <v>3.0501427547350978E-2</v>
      </c>
      <c r="K5" s="28">
        <f t="shared" si="5"/>
        <v>3097920.9000000022</v>
      </c>
      <c r="L5" s="28">
        <v>20363497.219999999</v>
      </c>
      <c r="M5" s="29">
        <f t="shared" si="6"/>
        <v>0.24338580294196871</v>
      </c>
      <c r="N5" s="6">
        <v>-7132804.7699999996</v>
      </c>
      <c r="O5" s="7">
        <f t="shared" si="7"/>
        <v>-8.5251732421959422E-2</v>
      </c>
      <c r="P5" s="28">
        <v>22266295.940000001</v>
      </c>
      <c r="Q5" s="29">
        <f t="shared" si="8"/>
        <v>0.26612817323823118</v>
      </c>
      <c r="R5" s="6">
        <v>33904965.969999999</v>
      </c>
      <c r="S5" s="10">
        <f t="shared" si="9"/>
        <v>0.40523429139783956</v>
      </c>
    </row>
    <row r="6" spans="1:19" x14ac:dyDescent="0.4">
      <c r="A6" s="12" t="s">
        <v>86</v>
      </c>
      <c r="B6" s="40">
        <f>+B7+B8+B41+B42</f>
        <v>250704099.78999999</v>
      </c>
      <c r="C6" s="29">
        <f t="shared" si="0"/>
        <v>0.13948238280804467</v>
      </c>
      <c r="D6" s="6">
        <f t="shared" ref="D6:R6" si="10">+D7+D8+D41+D42</f>
        <v>85747645.859999999</v>
      </c>
      <c r="E6" s="7">
        <f t="shared" si="1"/>
        <v>0.34202729804508875</v>
      </c>
      <c r="F6" s="28">
        <f t="shared" si="2"/>
        <v>44283164.559999995</v>
      </c>
      <c r="G6" s="28">
        <f t="shared" si="10"/>
        <v>41464481.300000004</v>
      </c>
      <c r="H6" s="29">
        <f t="shared" si="3"/>
        <v>3.7630138244611866E-2</v>
      </c>
      <c r="I6" s="6">
        <f t="shared" si="10"/>
        <v>80851764.450000003</v>
      </c>
      <c r="J6" s="7">
        <f t="shared" si="4"/>
        <v>0.10511275247018881</v>
      </c>
      <c r="K6" s="28">
        <f t="shared" si="5"/>
        <v>69993763.930000007</v>
      </c>
      <c r="L6" s="28">
        <f t="shared" si="10"/>
        <v>10858000.52</v>
      </c>
      <c r="M6" s="29">
        <f t="shared" si="6"/>
        <v>0.26186268776501004</v>
      </c>
      <c r="N6" s="6">
        <f t="shared" si="10"/>
        <v>9074056.870000001</v>
      </c>
      <c r="O6" s="7">
        <f t="shared" si="7"/>
        <v>0.21883927123911712</v>
      </c>
      <c r="P6" s="28">
        <f t="shared" si="10"/>
        <v>24176199.199999999</v>
      </c>
      <c r="Q6" s="29">
        <f t="shared" si="8"/>
        <v>0.58305804008695017</v>
      </c>
      <c r="R6" s="6">
        <f t="shared" si="10"/>
        <v>15504338.449999999</v>
      </c>
      <c r="S6" s="10">
        <f t="shared" si="9"/>
        <v>0.37391854338715669</v>
      </c>
    </row>
    <row r="7" spans="1:19" hidden="1" x14ac:dyDescent="0.4">
      <c r="A7" s="12" t="s">
        <v>53</v>
      </c>
      <c r="B7" s="40">
        <v>201178628.31999999</v>
      </c>
      <c r="C7" s="29">
        <f t="shared" si="0"/>
        <v>0.11192826312626125</v>
      </c>
      <c r="D7" s="6">
        <v>67152533.299999997</v>
      </c>
      <c r="E7" s="7">
        <f t="shared" si="1"/>
        <v>0.33379556198775456</v>
      </c>
      <c r="F7" s="28">
        <f t="shared" si="2"/>
        <v>35962844.709999993</v>
      </c>
      <c r="G7" s="28">
        <v>31189688.59</v>
      </c>
      <c r="H7" s="29">
        <f t="shared" si="3"/>
        <v>2.8305485964154411E-2</v>
      </c>
      <c r="I7" s="6">
        <v>76568239.390000001</v>
      </c>
      <c r="J7" s="7">
        <f t="shared" si="4"/>
        <v>9.9543880691143422E-2</v>
      </c>
      <c r="K7" s="28">
        <f t="shared" si="5"/>
        <v>63652836.359999999</v>
      </c>
      <c r="L7" s="28">
        <v>12915403.029999999</v>
      </c>
      <c r="M7" s="29">
        <f t="shared" si="6"/>
        <v>0.41409208023131466</v>
      </c>
      <c r="N7" s="6">
        <v>8632182.6500000004</v>
      </c>
      <c r="O7" s="7">
        <f t="shared" si="7"/>
        <v>0.27676398964648979</v>
      </c>
      <c r="P7" s="28">
        <v>18714291.899999999</v>
      </c>
      <c r="Q7" s="29">
        <f t="shared" si="8"/>
        <v>0.60001534949599178</v>
      </c>
      <c r="R7" s="6">
        <v>8192176.3099999996</v>
      </c>
      <c r="S7" s="10">
        <f t="shared" si="9"/>
        <v>0.26265655991918319</v>
      </c>
    </row>
    <row r="8" spans="1:19" hidden="1" x14ac:dyDescent="0.4">
      <c r="A8" s="12" t="s">
        <v>54</v>
      </c>
      <c r="B8" s="40">
        <v>5208746.9400000004</v>
      </c>
      <c r="C8" s="29">
        <f t="shared" si="0"/>
        <v>2.897951949106063E-3</v>
      </c>
      <c r="D8" s="6">
        <v>772442.75</v>
      </c>
      <c r="E8" s="7">
        <f t="shared" si="1"/>
        <v>0.14829723134908143</v>
      </c>
      <c r="F8" s="28">
        <f t="shared" si="2"/>
        <v>1638386.2</v>
      </c>
      <c r="G8" s="28">
        <v>-865943.45</v>
      </c>
      <c r="H8" s="29">
        <f t="shared" si="3"/>
        <v>-7.8586710152614729E-4</v>
      </c>
      <c r="I8" s="6">
        <v>776210.27</v>
      </c>
      <c r="J8" s="7">
        <f t="shared" si="4"/>
        <v>1.0091257566281651E-3</v>
      </c>
      <c r="K8" s="28">
        <f t="shared" si="5"/>
        <v>1528228.9</v>
      </c>
      <c r="L8" s="28">
        <v>-752018.63</v>
      </c>
      <c r="M8" s="29">
        <f t="shared" si="6"/>
        <v>0.86843849907288984</v>
      </c>
      <c r="N8" s="6">
        <v>418302</v>
      </c>
      <c r="O8" s="7">
        <f t="shared" si="7"/>
        <v>-0.48305925750694229</v>
      </c>
      <c r="P8" s="28">
        <v>274109.92</v>
      </c>
      <c r="Q8" s="29">
        <f t="shared" si="8"/>
        <v>-0.3165448274942203</v>
      </c>
      <c r="R8" s="6">
        <v>30267.2600000001</v>
      </c>
      <c r="S8" s="10">
        <f t="shared" si="9"/>
        <v>-3.4952929085611886E-2</v>
      </c>
    </row>
    <row r="9" spans="1:19" x14ac:dyDescent="0.4">
      <c r="A9" s="12" t="s">
        <v>55</v>
      </c>
      <c r="B9" s="40">
        <v>401498888.50999999</v>
      </c>
      <c r="C9" s="29">
        <f t="shared" si="0"/>
        <v>0.22337896233474386</v>
      </c>
      <c r="D9" s="6">
        <v>373623297.25</v>
      </c>
      <c r="E9" s="7">
        <f t="shared" si="1"/>
        <v>0.93057118697526431</v>
      </c>
      <c r="F9" s="28">
        <f t="shared" si="2"/>
        <v>11441408.269999981</v>
      </c>
      <c r="G9" s="28">
        <v>362181888.98000002</v>
      </c>
      <c r="H9" s="29">
        <f t="shared" si="3"/>
        <v>0.32868985996484817</v>
      </c>
      <c r="I9" s="6">
        <v>248461882.58000001</v>
      </c>
      <c r="J9" s="7">
        <f t="shared" si="4"/>
        <v>0.32301722219135393</v>
      </c>
      <c r="K9" s="28">
        <f t="shared" si="5"/>
        <v>40681034.770000011</v>
      </c>
      <c r="L9" s="28">
        <v>207780847.81</v>
      </c>
      <c r="M9" s="29">
        <f t="shared" si="6"/>
        <v>0.5736919877334723</v>
      </c>
      <c r="N9" s="6">
        <v>-49673612.700000003</v>
      </c>
      <c r="O9" s="7">
        <f t="shared" si="7"/>
        <v>-0.13715101227146956</v>
      </c>
      <c r="P9" s="28">
        <v>83805123.950000003</v>
      </c>
      <c r="Q9" s="29">
        <f t="shared" si="8"/>
        <v>0.23138960422901708</v>
      </c>
      <c r="R9" s="6">
        <v>20922304.52</v>
      </c>
      <c r="S9" s="10">
        <f t="shared" si="9"/>
        <v>5.7767395766041042E-2</v>
      </c>
    </row>
    <row r="10" spans="1:19" x14ac:dyDescent="0.4">
      <c r="A10" s="12" t="s">
        <v>56</v>
      </c>
      <c r="B10" s="40">
        <v>60327515.759999998</v>
      </c>
      <c r="C10" s="29">
        <f t="shared" si="0"/>
        <v>3.3563973042894407E-2</v>
      </c>
      <c r="D10" s="6">
        <v>29653916.739999998</v>
      </c>
      <c r="E10" s="7">
        <f t="shared" si="1"/>
        <v>0.49154877946527264</v>
      </c>
      <c r="F10" s="28">
        <f t="shared" si="2"/>
        <v>3435346.5599999987</v>
      </c>
      <c r="G10" s="28">
        <v>26218570.18</v>
      </c>
      <c r="H10" s="29">
        <f t="shared" si="3"/>
        <v>2.3794061556232659E-2</v>
      </c>
      <c r="I10" s="6">
        <v>20015013.899999999</v>
      </c>
      <c r="J10" s="7">
        <f t="shared" si="4"/>
        <v>2.602086937829454E-2</v>
      </c>
      <c r="K10" s="28">
        <f t="shared" si="5"/>
        <v>11709765.879999999</v>
      </c>
      <c r="L10" s="28">
        <v>8305248.0199999996</v>
      </c>
      <c r="M10" s="29">
        <f t="shared" si="6"/>
        <v>0.31676967748361018</v>
      </c>
      <c r="N10" s="6">
        <v>1378957.92</v>
      </c>
      <c r="O10" s="7">
        <f t="shared" si="7"/>
        <v>5.2594703316502518E-2</v>
      </c>
      <c r="P10" s="28">
        <v>8589669.5199999996</v>
      </c>
      <c r="Q10" s="29">
        <f t="shared" si="8"/>
        <v>0.32761777095504452</v>
      </c>
      <c r="R10" s="6">
        <v>10702610.560000001</v>
      </c>
      <c r="S10" s="10">
        <f t="shared" si="9"/>
        <v>0.40820725487784781</v>
      </c>
    </row>
    <row r="11" spans="1:19" x14ac:dyDescent="0.4">
      <c r="A11" s="12" t="s">
        <v>57</v>
      </c>
      <c r="B11" s="40">
        <v>38564876.229999997</v>
      </c>
      <c r="C11" s="29">
        <f t="shared" si="0"/>
        <v>2.1456054503151301E-2</v>
      </c>
      <c r="D11" s="6">
        <v>2328699.39</v>
      </c>
      <c r="E11" s="7">
        <f t="shared" si="1"/>
        <v>6.0383945642965189E-2</v>
      </c>
      <c r="F11" s="28">
        <f t="shared" si="2"/>
        <v>495769.15000000014</v>
      </c>
      <c r="G11" s="28">
        <v>1832930.24</v>
      </c>
      <c r="H11" s="29">
        <f t="shared" si="3"/>
        <v>1.6634337669606781E-3</v>
      </c>
      <c r="I11" s="6">
        <v>14772031.58</v>
      </c>
      <c r="J11" s="7">
        <f t="shared" si="4"/>
        <v>1.9204638383749608E-2</v>
      </c>
      <c r="K11" s="28">
        <f t="shared" si="5"/>
        <v>13805451.609999999</v>
      </c>
      <c r="L11" s="28">
        <v>966579.97</v>
      </c>
      <c r="M11" s="29">
        <f t="shared" si="6"/>
        <v>0.52734138425257249</v>
      </c>
      <c r="N11" s="6">
        <v>2733694.42</v>
      </c>
      <c r="O11" s="7">
        <f t="shared" si="7"/>
        <v>1.491433967503313</v>
      </c>
      <c r="P11" s="28">
        <v>2512887.4500000002</v>
      </c>
      <c r="Q11" s="29">
        <f t="shared" si="8"/>
        <v>1.3709673151554311</v>
      </c>
      <c r="R11" s="6">
        <v>1087157.24</v>
      </c>
      <c r="S11" s="10">
        <f t="shared" si="9"/>
        <v>0.59312526809530952</v>
      </c>
    </row>
    <row r="12" spans="1:19" x14ac:dyDescent="0.4">
      <c r="A12" s="12" t="s">
        <v>58</v>
      </c>
      <c r="B12" s="40">
        <v>33073146.440000001</v>
      </c>
      <c r="C12" s="29">
        <f t="shared" si="0"/>
        <v>1.8400661482100771E-2</v>
      </c>
      <c r="D12" s="6">
        <v>1049880.83</v>
      </c>
      <c r="E12" s="7">
        <f t="shared" si="1"/>
        <v>3.1744207703511142E-2</v>
      </c>
      <c r="F12" s="28">
        <f t="shared" si="2"/>
        <v>430508.50000000012</v>
      </c>
      <c r="G12" s="28">
        <v>619372.32999999996</v>
      </c>
      <c r="H12" s="29">
        <f t="shared" si="3"/>
        <v>5.6209714126551384E-4</v>
      </c>
      <c r="I12" s="6">
        <v>5888600.4199999999</v>
      </c>
      <c r="J12" s="7">
        <f t="shared" si="4"/>
        <v>7.6555781132777723E-3</v>
      </c>
      <c r="K12" s="28">
        <f t="shared" si="5"/>
        <v>5915196.6100000003</v>
      </c>
      <c r="L12" s="28">
        <v>-26596.19</v>
      </c>
      <c r="M12" s="29">
        <f t="shared" si="6"/>
        <v>-4.2940552413763787E-2</v>
      </c>
      <c r="N12" s="6">
        <v>957025.68</v>
      </c>
      <c r="O12" s="7">
        <f t="shared" si="7"/>
        <v>1.5451540755784168</v>
      </c>
      <c r="P12" s="28">
        <v>849517.9</v>
      </c>
      <c r="Q12" s="29">
        <f t="shared" si="8"/>
        <v>1.3715787077540258</v>
      </c>
      <c r="R12" s="6">
        <v>753476.3</v>
      </c>
      <c r="S12" s="10">
        <f t="shared" si="9"/>
        <v>1.2165159202381548</v>
      </c>
    </row>
    <row r="13" spans="1:19" x14ac:dyDescent="0.4">
      <c r="A13" s="12" t="s">
        <v>59</v>
      </c>
      <c r="B13" s="40">
        <v>13135313.5</v>
      </c>
      <c r="C13" s="29">
        <f t="shared" si="0"/>
        <v>7.307997066842372E-3</v>
      </c>
      <c r="D13" s="6">
        <v>7681651.0099999998</v>
      </c>
      <c r="E13" s="7">
        <f t="shared" si="1"/>
        <v>0.58480911095117749</v>
      </c>
      <c r="F13" s="28">
        <f t="shared" si="2"/>
        <v>1055821.3499999996</v>
      </c>
      <c r="G13" s="28">
        <v>6625829.6600000001</v>
      </c>
      <c r="H13" s="29">
        <f t="shared" si="3"/>
        <v>6.0131196212757062E-3</v>
      </c>
      <c r="I13" s="6">
        <v>4910386.72</v>
      </c>
      <c r="J13" s="7">
        <f t="shared" si="4"/>
        <v>6.3838342594422165E-3</v>
      </c>
      <c r="K13" s="28">
        <f t="shared" si="5"/>
        <v>2088826.5599999996</v>
      </c>
      <c r="L13" s="28">
        <v>2821560.16</v>
      </c>
      <c r="M13" s="29">
        <f t="shared" si="6"/>
        <v>0.42584254422260531</v>
      </c>
      <c r="N13" s="6">
        <v>31291.999999999902</v>
      </c>
      <c r="O13" s="7">
        <f t="shared" si="7"/>
        <v>4.7227293193045803E-3</v>
      </c>
      <c r="P13" s="28">
        <v>1931809.85</v>
      </c>
      <c r="Q13" s="29">
        <f t="shared" si="8"/>
        <v>0.29155742739091184</v>
      </c>
      <c r="R13" s="6">
        <v>1903751.65</v>
      </c>
      <c r="S13" s="10">
        <f t="shared" si="9"/>
        <v>0.28732275770578741</v>
      </c>
    </row>
    <row r="14" spans="1:19" x14ac:dyDescent="0.4">
      <c r="A14" s="12" t="s">
        <v>60</v>
      </c>
      <c r="B14" s="40">
        <v>1896301.73</v>
      </c>
      <c r="C14" s="29">
        <f t="shared" si="0"/>
        <v>1.0550313458973107E-3</v>
      </c>
      <c r="D14" s="6">
        <v>1562607.86</v>
      </c>
      <c r="E14" s="7">
        <f t="shared" si="1"/>
        <v>0.82402912747434987</v>
      </c>
      <c r="F14" s="28">
        <f t="shared" si="2"/>
        <v>159894.56000000006</v>
      </c>
      <c r="G14" s="28">
        <v>1402713.3</v>
      </c>
      <c r="H14" s="29">
        <f t="shared" si="3"/>
        <v>1.2730002580921159E-3</v>
      </c>
      <c r="I14" s="6">
        <v>889526.63</v>
      </c>
      <c r="J14" s="7">
        <f t="shared" si="4"/>
        <v>1.156444675151814E-3</v>
      </c>
      <c r="K14" s="28">
        <f t="shared" si="5"/>
        <v>404749.9</v>
      </c>
      <c r="L14" s="28">
        <v>484776.73</v>
      </c>
      <c r="M14" s="29">
        <f t="shared" si="6"/>
        <v>0.34559929673440748</v>
      </c>
      <c r="N14" s="6">
        <v>-154283.03</v>
      </c>
      <c r="O14" s="7">
        <f t="shared" si="7"/>
        <v>-0.10998899775171447</v>
      </c>
      <c r="P14" s="28">
        <v>406636.17</v>
      </c>
      <c r="Q14" s="29">
        <f t="shared" si="8"/>
        <v>0.28989257462661827</v>
      </c>
      <c r="R14" s="6">
        <v>357017.37</v>
      </c>
      <c r="S14" s="10">
        <f t="shared" si="9"/>
        <v>0.25451913088725969</v>
      </c>
    </row>
    <row r="15" spans="1:19" x14ac:dyDescent="0.4">
      <c r="A15" s="12" t="s">
        <v>61</v>
      </c>
      <c r="B15" s="40">
        <v>8503708.2899999991</v>
      </c>
      <c r="C15" s="29">
        <f t="shared" si="0"/>
        <v>4.7311451866453857E-3</v>
      </c>
      <c r="D15" s="6">
        <v>1485265.4</v>
      </c>
      <c r="E15" s="7">
        <f t="shared" si="1"/>
        <v>0.17466090667134115</v>
      </c>
      <c r="F15" s="28">
        <f t="shared" si="2"/>
        <v>-581617.64000000013</v>
      </c>
      <c r="G15" s="28">
        <v>2066883.04</v>
      </c>
      <c r="H15" s="29">
        <f t="shared" si="3"/>
        <v>1.8757522605412074E-3</v>
      </c>
      <c r="I15" s="6">
        <v>12014946.41</v>
      </c>
      <c r="J15" s="7">
        <f t="shared" si="4"/>
        <v>1.5620241518883929E-2</v>
      </c>
      <c r="K15" s="28">
        <f t="shared" si="5"/>
        <v>11242922.93</v>
      </c>
      <c r="L15" s="28">
        <v>772023.48</v>
      </c>
      <c r="M15" s="29">
        <f t="shared" si="6"/>
        <v>0.37352064198078666</v>
      </c>
      <c r="N15" s="6">
        <v>672697.04</v>
      </c>
      <c r="O15" s="7">
        <f t="shared" si="7"/>
        <v>0.3254644926594395</v>
      </c>
      <c r="P15" s="28">
        <v>428296.13</v>
      </c>
      <c r="Q15" s="29">
        <f t="shared" si="8"/>
        <v>0.20721836780856259</v>
      </c>
      <c r="R15" s="6">
        <v>1539260.47</v>
      </c>
      <c r="S15" s="10">
        <f t="shared" si="9"/>
        <v>0.74472548287009022</v>
      </c>
    </row>
    <row r="16" spans="1:19" x14ac:dyDescent="0.4">
      <c r="A16" s="12" t="s">
        <v>87</v>
      </c>
      <c r="B16" s="40">
        <f>+B17+B18+B19+B20+B21+B22+B23+B39</f>
        <v>111807882.64</v>
      </c>
      <c r="C16" s="29">
        <f t="shared" si="0"/>
        <v>6.2205723402260341E-2</v>
      </c>
      <c r="D16" s="6">
        <f t="shared" ref="D16:R16" si="11">+D17+D18+D19+D20+D21+D22+D23+D39</f>
        <v>27381838.309999999</v>
      </c>
      <c r="E16" s="7">
        <f t="shared" si="1"/>
        <v>0.24490078573587054</v>
      </c>
      <c r="F16" s="28">
        <f t="shared" si="2"/>
        <v>5266800.5199999996</v>
      </c>
      <c r="G16" s="28">
        <f t="shared" si="11"/>
        <v>22115037.789999999</v>
      </c>
      <c r="H16" s="29">
        <f t="shared" si="3"/>
        <v>2.0069994926537656E-2</v>
      </c>
      <c r="I16" s="6">
        <f t="shared" si="11"/>
        <v>47016486.470000006</v>
      </c>
      <c r="J16" s="7">
        <f t="shared" si="4"/>
        <v>6.1124606716472123E-2</v>
      </c>
      <c r="K16" s="28">
        <f t="shared" si="5"/>
        <v>37824324.550000004</v>
      </c>
      <c r="L16" s="28">
        <f t="shared" si="11"/>
        <v>9192161.9199999999</v>
      </c>
      <c r="M16" s="29">
        <f t="shared" si="6"/>
        <v>0.41565210094990301</v>
      </c>
      <c r="N16" s="6">
        <f t="shared" si="11"/>
        <v>10684897.98</v>
      </c>
      <c r="O16" s="7">
        <f t="shared" si="7"/>
        <v>0.48315079003986638</v>
      </c>
      <c r="P16" s="28">
        <f t="shared" si="11"/>
        <v>11699654.68</v>
      </c>
      <c r="Q16" s="29">
        <f t="shared" si="8"/>
        <v>0.52903616042159163</v>
      </c>
      <c r="R16" s="6">
        <f t="shared" si="11"/>
        <v>11908119.17</v>
      </c>
      <c r="S16" s="10">
        <f t="shared" si="9"/>
        <v>0.53846252866837174</v>
      </c>
    </row>
    <row r="17" spans="1:19" hidden="1" x14ac:dyDescent="0.4">
      <c r="A17" s="12" t="s">
        <v>62</v>
      </c>
      <c r="B17" s="40">
        <v>13138174.01</v>
      </c>
      <c r="C17" s="29">
        <f t="shared" si="0"/>
        <v>7.3095885476006858E-3</v>
      </c>
      <c r="D17" s="6">
        <v>2170822.62</v>
      </c>
      <c r="E17" s="7">
        <f t="shared" si="1"/>
        <v>0.16523016199570037</v>
      </c>
      <c r="F17" s="28">
        <f t="shared" si="2"/>
        <v>1112798.1600000001</v>
      </c>
      <c r="G17" s="28">
        <v>1058024.46</v>
      </c>
      <c r="H17" s="29">
        <f t="shared" si="3"/>
        <v>9.6018581320058154E-4</v>
      </c>
      <c r="I17" s="6">
        <v>2301754.98</v>
      </c>
      <c r="J17" s="7">
        <f t="shared" si="4"/>
        <v>2.9924368763700419E-3</v>
      </c>
      <c r="K17" s="28">
        <f t="shared" si="5"/>
        <v>2177742.5299999998</v>
      </c>
      <c r="L17" s="28">
        <v>124012.45</v>
      </c>
      <c r="M17" s="29">
        <f t="shared" si="6"/>
        <v>0.11721132609731914</v>
      </c>
      <c r="N17" s="6">
        <v>636619.23</v>
      </c>
      <c r="O17" s="7">
        <f t="shared" si="7"/>
        <v>0.60170558816759301</v>
      </c>
      <c r="P17" s="28">
        <v>1342803.82</v>
      </c>
      <c r="Q17" s="29">
        <f t="shared" si="8"/>
        <v>1.2691614142833711</v>
      </c>
      <c r="R17" s="6">
        <v>227827.42</v>
      </c>
      <c r="S17" s="10">
        <f t="shared" si="9"/>
        <v>0.21533284778690279</v>
      </c>
    </row>
    <row r="18" spans="1:19" hidden="1" x14ac:dyDescent="0.4">
      <c r="A18" s="12" t="s">
        <v>63</v>
      </c>
      <c r="B18" s="40">
        <v>1511601.22</v>
      </c>
      <c r="C18" s="29">
        <f t="shared" si="0"/>
        <v>8.4099837297338593E-4</v>
      </c>
      <c r="D18" s="6">
        <v>321163.21000000002</v>
      </c>
      <c r="E18" s="7">
        <f t="shared" si="1"/>
        <v>0.21246556681133139</v>
      </c>
      <c r="F18" s="28">
        <f t="shared" si="2"/>
        <v>332301.96000000002</v>
      </c>
      <c r="G18" s="28">
        <v>-11138.75</v>
      </c>
      <c r="H18" s="29">
        <f t="shared" si="3"/>
        <v>-1.010871688806512E-5</v>
      </c>
      <c r="I18" s="6">
        <v>433506.67</v>
      </c>
      <c r="J18" s="7">
        <f t="shared" si="4"/>
        <v>5.6358793908653927E-4</v>
      </c>
      <c r="K18" s="28">
        <f t="shared" si="5"/>
        <v>532027.55000000005</v>
      </c>
      <c r="L18" s="28">
        <v>-98520.88</v>
      </c>
      <c r="M18" s="29">
        <f t="shared" si="6"/>
        <v>8.8448775670519595</v>
      </c>
      <c r="N18" s="6">
        <v>103259.11</v>
      </c>
      <c r="O18" s="7">
        <f t="shared" si="7"/>
        <v>-9.2702601279317705</v>
      </c>
      <c r="P18" s="28">
        <v>105144.22</v>
      </c>
      <c r="Q18" s="29">
        <f t="shared" si="8"/>
        <v>-9.4394990461227692</v>
      </c>
      <c r="R18" s="6">
        <v>85497.02</v>
      </c>
      <c r="S18" s="10">
        <f t="shared" si="9"/>
        <v>-7.6756386488609589</v>
      </c>
    </row>
    <row r="19" spans="1:19" hidden="1" x14ac:dyDescent="0.4">
      <c r="A19" s="12" t="s">
        <v>64</v>
      </c>
      <c r="B19" s="40">
        <v>38243306.770000003</v>
      </c>
      <c r="C19" s="29">
        <f t="shared" si="0"/>
        <v>2.127714528484707E-2</v>
      </c>
      <c r="D19" s="6">
        <v>4516470.1900000004</v>
      </c>
      <c r="E19" s="7">
        <f t="shared" si="1"/>
        <v>0.11809831762620876</v>
      </c>
      <c r="F19" s="28">
        <f t="shared" si="2"/>
        <v>306054.49000000022</v>
      </c>
      <c r="G19" s="28">
        <v>4210415.7</v>
      </c>
      <c r="H19" s="29">
        <f t="shared" si="3"/>
        <v>3.8210661243285398E-3</v>
      </c>
      <c r="I19" s="6">
        <v>19546297.050000001</v>
      </c>
      <c r="J19" s="7">
        <f t="shared" si="4"/>
        <v>2.5411505828002147E-2</v>
      </c>
      <c r="K19" s="28">
        <f t="shared" si="5"/>
        <v>17106329.539999999</v>
      </c>
      <c r="L19" s="28">
        <v>2439967.5099999998</v>
      </c>
      <c r="M19" s="29">
        <f t="shared" si="6"/>
        <v>0.57950750801161977</v>
      </c>
      <c r="N19" s="6">
        <v>5682009.2699999996</v>
      </c>
      <c r="O19" s="7">
        <f t="shared" si="7"/>
        <v>1.3495126550093377</v>
      </c>
      <c r="P19" s="28">
        <v>3045630.93</v>
      </c>
      <c r="Q19" s="29">
        <f t="shared" si="8"/>
        <v>0.72335634935049287</v>
      </c>
      <c r="R19" s="6">
        <v>4406826.53</v>
      </c>
      <c r="S19" s="10">
        <f t="shared" si="9"/>
        <v>1.0466487976472252</v>
      </c>
    </row>
    <row r="20" spans="1:19" hidden="1" x14ac:dyDescent="0.4">
      <c r="A20" s="12" t="s">
        <v>65</v>
      </c>
      <c r="B20" s="40">
        <v>1106487.95</v>
      </c>
      <c r="C20" s="29">
        <f t="shared" si="0"/>
        <v>6.1560850398404495E-4</v>
      </c>
      <c r="D20" s="6">
        <v>95832.01</v>
      </c>
      <c r="E20" s="7">
        <f t="shared" si="1"/>
        <v>8.6609176358404982E-2</v>
      </c>
      <c r="F20" s="28">
        <f t="shared" si="2"/>
        <v>2035572.03</v>
      </c>
      <c r="G20" s="28">
        <v>-1939740.02</v>
      </c>
      <c r="H20" s="29">
        <f t="shared" si="3"/>
        <v>-1.7603665311304924E-3</v>
      </c>
      <c r="I20" s="6">
        <v>5303171.4800000004</v>
      </c>
      <c r="J20" s="7">
        <f t="shared" si="4"/>
        <v>6.8944809661999271E-3</v>
      </c>
      <c r="K20" s="28">
        <f t="shared" si="5"/>
        <v>5532679.6700000009</v>
      </c>
      <c r="L20" s="28">
        <v>-229508.19</v>
      </c>
      <c r="M20" s="29">
        <f t="shared" si="6"/>
        <v>0.11831904669369042</v>
      </c>
      <c r="N20" s="6">
        <v>199776.09</v>
      </c>
      <c r="O20" s="7">
        <f t="shared" si="7"/>
        <v>-0.10299116785763898</v>
      </c>
      <c r="P20" s="28">
        <v>47451.41</v>
      </c>
      <c r="Q20" s="29">
        <f t="shared" si="8"/>
        <v>-2.4462767953820946E-2</v>
      </c>
      <c r="R20" s="6">
        <v>-1557907.15</v>
      </c>
      <c r="S20" s="10">
        <f t="shared" si="9"/>
        <v>0.80315255340249148</v>
      </c>
    </row>
    <row r="21" spans="1:19" hidden="1" x14ac:dyDescent="0.4">
      <c r="A21" s="12" t="s">
        <v>66</v>
      </c>
      <c r="B21" s="40">
        <v>16946903.809999999</v>
      </c>
      <c r="C21" s="29">
        <f t="shared" si="0"/>
        <v>9.4286233317187138E-3</v>
      </c>
      <c r="D21" s="6">
        <v>6280063.6399999997</v>
      </c>
      <c r="E21" s="7">
        <f t="shared" si="1"/>
        <v>0.37057292060006092</v>
      </c>
      <c r="F21" s="28">
        <f t="shared" si="2"/>
        <v>611864.64999999944</v>
      </c>
      <c r="G21" s="28">
        <v>5668198.9900000002</v>
      </c>
      <c r="H21" s="29">
        <f t="shared" si="3"/>
        <v>5.14404388779052E-3</v>
      </c>
      <c r="I21" s="6">
        <v>6908888.2000000002</v>
      </c>
      <c r="J21" s="7">
        <f t="shared" si="4"/>
        <v>8.9820211117335527E-3</v>
      </c>
      <c r="K21" s="28">
        <f t="shared" si="5"/>
        <v>5025584.0999999996</v>
      </c>
      <c r="L21" s="28">
        <v>1883304.1</v>
      </c>
      <c r="M21" s="29">
        <f t="shared" si="6"/>
        <v>0.33225793648433644</v>
      </c>
      <c r="N21" s="6">
        <v>1002425.98</v>
      </c>
      <c r="O21" s="7">
        <f t="shared" si="7"/>
        <v>0.17685088010645159</v>
      </c>
      <c r="P21" s="28">
        <v>2213508.4500000002</v>
      </c>
      <c r="Q21" s="29">
        <f t="shared" si="8"/>
        <v>0.39051353946908629</v>
      </c>
      <c r="R21" s="6">
        <v>2573812.42</v>
      </c>
      <c r="S21" s="10">
        <f t="shared" si="9"/>
        <v>0.45407940415302883</v>
      </c>
    </row>
    <row r="22" spans="1:19" hidden="1" x14ac:dyDescent="0.4">
      <c r="A22" s="12" t="s">
        <v>67</v>
      </c>
      <c r="B22" s="40">
        <v>1290998.6299999999</v>
      </c>
      <c r="C22" s="29">
        <f t="shared" si="0"/>
        <v>7.1826334417808297E-4</v>
      </c>
      <c r="D22" s="6">
        <v>35325.79</v>
      </c>
      <c r="E22" s="7">
        <f t="shared" si="1"/>
        <v>2.7363150648734617E-2</v>
      </c>
      <c r="F22" s="28">
        <f t="shared" si="2"/>
        <v>2774.6100000000006</v>
      </c>
      <c r="G22" s="28">
        <v>32551.18</v>
      </c>
      <c r="H22" s="29">
        <f t="shared" si="3"/>
        <v>2.9541076242167887E-5</v>
      </c>
      <c r="I22" s="6">
        <v>50169.35</v>
      </c>
      <c r="J22" s="7">
        <f t="shared" si="4"/>
        <v>6.5223542170207596E-5</v>
      </c>
      <c r="K22" s="28">
        <f t="shared" si="5"/>
        <v>36152.42</v>
      </c>
      <c r="L22" s="28">
        <v>14016.93</v>
      </c>
      <c r="M22" s="29">
        <f t="shared" si="6"/>
        <v>0.43061203925633418</v>
      </c>
      <c r="N22" s="6">
        <v>9633.0499999999993</v>
      </c>
      <c r="O22" s="7">
        <f t="shared" si="7"/>
        <v>0.29593550832873028</v>
      </c>
      <c r="P22" s="28">
        <v>12240.83</v>
      </c>
      <c r="Q22" s="29">
        <f t="shared" si="8"/>
        <v>0.3760487331027631</v>
      </c>
      <c r="R22" s="6">
        <v>15926.47</v>
      </c>
      <c r="S22" s="10">
        <f t="shared" si="9"/>
        <v>0.489274735969633</v>
      </c>
    </row>
    <row r="23" spans="1:19" hidden="1" x14ac:dyDescent="0.4">
      <c r="A23" s="12" t="s">
        <v>68</v>
      </c>
      <c r="B23" s="40">
        <v>39570410.25</v>
      </c>
      <c r="C23" s="29">
        <f t="shared" si="0"/>
        <v>2.2015496016958357E-2</v>
      </c>
      <c r="D23" s="6">
        <v>13962160.85</v>
      </c>
      <c r="E23" s="7">
        <f t="shared" si="1"/>
        <v>0.35284346969842195</v>
      </c>
      <c r="F23" s="28">
        <f t="shared" si="2"/>
        <v>865434.61999999918</v>
      </c>
      <c r="G23" s="28">
        <v>13096726.23</v>
      </c>
      <c r="H23" s="29">
        <f t="shared" si="3"/>
        <v>1.1885633272994404E-2</v>
      </c>
      <c r="I23" s="6">
        <v>12472698.74</v>
      </c>
      <c r="J23" s="7">
        <f t="shared" si="4"/>
        <v>1.6215350452909699E-2</v>
      </c>
      <c r="K23" s="28">
        <f t="shared" si="5"/>
        <v>7413808.7400000002</v>
      </c>
      <c r="L23" s="28">
        <v>5058890</v>
      </c>
      <c r="M23" s="29">
        <f t="shared" si="6"/>
        <v>0.38627134072726205</v>
      </c>
      <c r="N23" s="6">
        <v>3051175.25</v>
      </c>
      <c r="O23" s="7">
        <f t="shared" si="7"/>
        <v>0.23297236243747915</v>
      </c>
      <c r="P23" s="28">
        <v>4932875.0199999996</v>
      </c>
      <c r="Q23" s="29">
        <f t="shared" si="8"/>
        <v>0.3766494720413805</v>
      </c>
      <c r="R23" s="6">
        <v>6156136.46</v>
      </c>
      <c r="S23" s="10">
        <f t="shared" si="9"/>
        <v>0.47005154966883655</v>
      </c>
    </row>
    <row r="24" spans="1:19" x14ac:dyDescent="0.4">
      <c r="A24" s="12" t="s">
        <v>69</v>
      </c>
      <c r="B24" s="40">
        <v>76468958.489999995</v>
      </c>
      <c r="C24" s="29">
        <f t="shared" si="0"/>
        <v>4.2544467960312561E-2</v>
      </c>
      <c r="D24" s="6">
        <v>18704633.829999998</v>
      </c>
      <c r="E24" s="7">
        <f t="shared" si="1"/>
        <v>0.24460427079631328</v>
      </c>
      <c r="F24" s="28">
        <f t="shared" si="2"/>
        <v>4106636.3199999984</v>
      </c>
      <c r="G24" s="28">
        <v>14597997.51</v>
      </c>
      <c r="H24" s="29">
        <f t="shared" si="3"/>
        <v>1.3248077563574868E-2</v>
      </c>
      <c r="I24" s="6">
        <v>13846954.32</v>
      </c>
      <c r="J24" s="7">
        <f t="shared" si="4"/>
        <v>1.8001975489406546E-2</v>
      </c>
      <c r="K24" s="28">
        <f t="shared" si="5"/>
        <v>11406245.690000001</v>
      </c>
      <c r="L24" s="28">
        <v>2440708.63</v>
      </c>
      <c r="M24" s="29">
        <f t="shared" si="6"/>
        <v>0.16719475587854105</v>
      </c>
      <c r="N24" s="6">
        <v>9695585.0899999999</v>
      </c>
      <c r="O24" s="7">
        <f t="shared" si="7"/>
        <v>0.66417226632339654</v>
      </c>
      <c r="P24" s="28">
        <v>11196447.23</v>
      </c>
      <c r="Q24" s="29">
        <f t="shared" si="8"/>
        <v>0.76698514452616873</v>
      </c>
      <c r="R24" s="6">
        <v>10656426.74</v>
      </c>
      <c r="S24" s="10">
        <f t="shared" si="9"/>
        <v>0.72999236591868688</v>
      </c>
    </row>
    <row r="25" spans="1:19" x14ac:dyDescent="0.4">
      <c r="A25" s="12" t="s">
        <v>70</v>
      </c>
      <c r="B25" s="40">
        <v>7254670.6699999999</v>
      </c>
      <c r="C25" s="29">
        <f t="shared" si="0"/>
        <v>4.036227378757834E-3</v>
      </c>
      <c r="D25" s="6">
        <v>3869022.77</v>
      </c>
      <c r="E25" s="7">
        <f t="shared" si="1"/>
        <v>0.53331473556745201</v>
      </c>
      <c r="F25" s="28">
        <f t="shared" si="2"/>
        <v>-188521.31000000006</v>
      </c>
      <c r="G25" s="28">
        <v>4057544.08</v>
      </c>
      <c r="H25" s="29">
        <f t="shared" si="3"/>
        <v>3.6823309945518707E-3</v>
      </c>
      <c r="I25" s="6">
        <v>2253320.02</v>
      </c>
      <c r="J25" s="7">
        <f t="shared" si="4"/>
        <v>2.9294681582967097E-3</v>
      </c>
      <c r="K25" s="28">
        <f t="shared" si="5"/>
        <v>2275862.15</v>
      </c>
      <c r="L25" s="28">
        <v>-22542.130000000099</v>
      </c>
      <c r="M25" s="29">
        <f t="shared" si="6"/>
        <v>-5.5556093921720496E-3</v>
      </c>
      <c r="N25" s="6">
        <v>241492.38</v>
      </c>
      <c r="O25" s="7">
        <f t="shared" si="7"/>
        <v>5.9516883917623394E-2</v>
      </c>
      <c r="P25" s="28">
        <v>1047477.74</v>
      </c>
      <c r="Q25" s="29">
        <f t="shared" si="8"/>
        <v>0.25815560332741966</v>
      </c>
      <c r="R25" s="6">
        <v>3274100.85</v>
      </c>
      <c r="S25" s="10">
        <f t="shared" si="9"/>
        <v>0.80691688998237576</v>
      </c>
    </row>
    <row r="26" spans="1:19" x14ac:dyDescent="0.4">
      <c r="A26" s="12" t="s">
        <v>88</v>
      </c>
      <c r="B26" s="40">
        <f>+B27+B30+B31+B32+B33+B34</f>
        <v>73605053.920000002</v>
      </c>
      <c r="C26" s="29">
        <f t="shared" si="0"/>
        <v>4.0951098590234228E-2</v>
      </c>
      <c r="D26" s="6">
        <f t="shared" ref="D26:R26" si="12">+D27+D30+D31+D32+D33+D34</f>
        <v>30125714.149999999</v>
      </c>
      <c r="E26" s="7">
        <f t="shared" si="1"/>
        <v>0.40928866355757432</v>
      </c>
      <c r="F26" s="28">
        <f t="shared" si="2"/>
        <v>1598730.6699999943</v>
      </c>
      <c r="G26" s="28">
        <f t="shared" si="12"/>
        <v>28526983.480000004</v>
      </c>
      <c r="H26" s="29">
        <f t="shared" si="3"/>
        <v>2.5889009060247398E-2</v>
      </c>
      <c r="I26" s="6">
        <f t="shared" si="12"/>
        <v>44636932.599999994</v>
      </c>
      <c r="J26" s="7">
        <f t="shared" si="4"/>
        <v>5.8031026030530876E-2</v>
      </c>
      <c r="K26" s="28">
        <f t="shared" si="5"/>
        <v>39934198.169999994</v>
      </c>
      <c r="L26" s="28">
        <f t="shared" si="12"/>
        <v>4702734.4300000006</v>
      </c>
      <c r="M26" s="29">
        <f t="shared" si="6"/>
        <v>0.16485214545369098</v>
      </c>
      <c r="N26" s="6">
        <f t="shared" si="12"/>
        <v>8451243.4400000013</v>
      </c>
      <c r="O26" s="7">
        <f t="shared" si="7"/>
        <v>0.29625436723532605</v>
      </c>
      <c r="P26" s="28">
        <f t="shared" si="12"/>
        <v>21331612.749999996</v>
      </c>
      <c r="Q26" s="29">
        <f t="shared" si="8"/>
        <v>0.74776966043238979</v>
      </c>
      <c r="R26" s="6">
        <f t="shared" si="12"/>
        <v>10943879.74</v>
      </c>
      <c r="S26" s="10">
        <f t="shared" si="9"/>
        <v>0.383632561349245</v>
      </c>
    </row>
    <row r="27" spans="1:19" hidden="1" x14ac:dyDescent="0.4">
      <c r="A27" s="12" t="s">
        <v>71</v>
      </c>
      <c r="B27" s="40">
        <v>391504.46</v>
      </c>
      <c r="C27" s="29">
        <f t="shared" si="0"/>
        <v>2.1781843618241063E-4</v>
      </c>
      <c r="D27" s="6">
        <v>175275.25</v>
      </c>
      <c r="E27" s="7">
        <f t="shared" si="1"/>
        <v>0.44769668779763067</v>
      </c>
      <c r="F27" s="28">
        <f t="shared" si="2"/>
        <v>12888.869999999995</v>
      </c>
      <c r="G27" s="28">
        <v>162386.38</v>
      </c>
      <c r="H27" s="29">
        <f t="shared" si="3"/>
        <v>1.4737003181665447E-4</v>
      </c>
      <c r="I27" s="6">
        <v>19832.64</v>
      </c>
      <c r="J27" s="7">
        <f t="shared" si="4"/>
        <v>2.5783770995369606E-5</v>
      </c>
      <c r="K27" s="28">
        <f t="shared" si="5"/>
        <v>270581.5</v>
      </c>
      <c r="L27" s="28">
        <v>-250748.86</v>
      </c>
      <c r="M27" s="29">
        <f t="shared" si="6"/>
        <v>-1.5441495770765996</v>
      </c>
      <c r="N27" s="6">
        <v>33971.339999999997</v>
      </c>
      <c r="O27" s="7">
        <f t="shared" si="7"/>
        <v>0.20920067311063892</v>
      </c>
      <c r="P27" s="28">
        <v>96494.84</v>
      </c>
      <c r="Q27" s="29">
        <f t="shared" si="8"/>
        <v>0.59422988553596667</v>
      </c>
      <c r="R27" s="6">
        <v>350611.74</v>
      </c>
      <c r="S27" s="10">
        <f t="shared" si="9"/>
        <v>2.1591203646512716</v>
      </c>
    </row>
    <row r="28" spans="1:19" x14ac:dyDescent="0.4">
      <c r="A28" s="12" t="s">
        <v>91</v>
      </c>
      <c r="B28" s="40">
        <v>9640390.7400000002</v>
      </c>
      <c r="C28" s="29">
        <f t="shared" si="0"/>
        <v>5.3635527809164484E-3</v>
      </c>
      <c r="D28" s="6">
        <v>2628287.67</v>
      </c>
      <c r="E28" s="7">
        <f t="shared" si="1"/>
        <v>0.27263289848768102</v>
      </c>
      <c r="F28" s="28">
        <f t="shared" si="2"/>
        <v>-7030.7400000002235</v>
      </c>
      <c r="G28" s="28">
        <v>2635318.41</v>
      </c>
      <c r="H28" s="29">
        <f t="shared" si="3"/>
        <v>2.3916227329454308E-3</v>
      </c>
      <c r="I28" s="6">
        <v>3279858.46</v>
      </c>
      <c r="J28" s="7">
        <f t="shared" si="4"/>
        <v>4.2640374367641232E-3</v>
      </c>
      <c r="K28" s="28">
        <f t="shared" si="5"/>
        <v>3392674.2399999998</v>
      </c>
      <c r="L28" s="28">
        <v>-112815.78</v>
      </c>
      <c r="M28" s="29">
        <f t="shared" si="6"/>
        <v>-4.2809164756679251E-2</v>
      </c>
      <c r="N28" s="6">
        <v>673857.93</v>
      </c>
      <c r="O28" s="7">
        <f t="shared" si="7"/>
        <v>0.25570266099268057</v>
      </c>
      <c r="P28" s="28">
        <v>1052954.8500000001</v>
      </c>
      <c r="Q28" s="29">
        <f t="shared" si="8"/>
        <v>0.39955507691383679</v>
      </c>
      <c r="R28" s="6">
        <v>2369037.27</v>
      </c>
      <c r="S28" s="10">
        <f t="shared" si="9"/>
        <v>0.89895674883552301</v>
      </c>
    </row>
    <row r="29" spans="1:19" x14ac:dyDescent="0.4">
      <c r="A29" s="12" t="s">
        <v>72</v>
      </c>
      <c r="B29" s="40">
        <v>5254840.3</v>
      </c>
      <c r="C29" s="29">
        <f t="shared" si="0"/>
        <v>2.9235965703540375E-3</v>
      </c>
      <c r="D29" s="6">
        <v>3587983.4</v>
      </c>
      <c r="E29" s="7">
        <f t="shared" si="1"/>
        <v>0.68279589771738636</v>
      </c>
      <c r="F29" s="28">
        <f t="shared" si="2"/>
        <v>-3438.4300000001676</v>
      </c>
      <c r="G29" s="28">
        <v>3591421.83</v>
      </c>
      <c r="H29" s="29">
        <f t="shared" si="3"/>
        <v>3.2593124457490057E-3</v>
      </c>
      <c r="I29" s="6">
        <v>1321339.32</v>
      </c>
      <c r="J29" s="7">
        <f t="shared" si="4"/>
        <v>1.7178303258697481E-3</v>
      </c>
      <c r="K29" s="28">
        <f t="shared" si="5"/>
        <v>-59757.619999999879</v>
      </c>
      <c r="L29" s="28">
        <v>1381096.94</v>
      </c>
      <c r="M29" s="29">
        <f t="shared" si="6"/>
        <v>0.38455436464281889</v>
      </c>
      <c r="N29" s="6">
        <v>-448191.36</v>
      </c>
      <c r="O29" s="7">
        <f t="shared" si="7"/>
        <v>-0.12479496456143109</v>
      </c>
      <c r="P29" s="28">
        <v>1027153.62</v>
      </c>
      <c r="Q29" s="29">
        <f t="shared" si="8"/>
        <v>0.28600194257882539</v>
      </c>
      <c r="R29" s="6">
        <v>734979.91</v>
      </c>
      <c r="S29" s="10">
        <f t="shared" si="9"/>
        <v>0.20464872821692462</v>
      </c>
    </row>
    <row r="30" spans="1:19" hidden="1" x14ac:dyDescent="0.4">
      <c r="A30" s="12" t="s">
        <v>73</v>
      </c>
      <c r="B30" s="40">
        <v>26683191.93</v>
      </c>
      <c r="C30" s="29">
        <f t="shared" si="0"/>
        <v>1.4845529827547096E-2</v>
      </c>
      <c r="D30" s="6">
        <v>11264893.77</v>
      </c>
      <c r="E30" s="7">
        <f t="shared" si="1"/>
        <v>0.42217189755828433</v>
      </c>
      <c r="F30" s="28">
        <f t="shared" si="2"/>
        <v>183662.02999999933</v>
      </c>
      <c r="G30" s="28">
        <v>11081231.74</v>
      </c>
      <c r="H30" s="29">
        <f t="shared" si="3"/>
        <v>1.005651751145337E-2</v>
      </c>
      <c r="I30" s="6">
        <v>18943233.809999999</v>
      </c>
      <c r="J30" s="7">
        <f t="shared" si="4"/>
        <v>2.4627482900349263E-2</v>
      </c>
      <c r="K30" s="28">
        <f t="shared" si="5"/>
        <v>17252003.41</v>
      </c>
      <c r="L30" s="28">
        <v>1691230.4</v>
      </c>
      <c r="M30" s="29">
        <f t="shared" si="6"/>
        <v>0.15262115617482791</v>
      </c>
      <c r="N30" s="6">
        <v>2840007.16</v>
      </c>
      <c r="O30" s="7">
        <f t="shared" si="7"/>
        <v>0.25628984454394238</v>
      </c>
      <c r="P30" s="28">
        <v>7611752.7300000004</v>
      </c>
      <c r="Q30" s="29">
        <f t="shared" si="8"/>
        <v>0.68690493156314048</v>
      </c>
      <c r="R30" s="6">
        <v>4618255.7699999996</v>
      </c>
      <c r="S30" s="10">
        <f t="shared" si="9"/>
        <v>0.41676375680597394</v>
      </c>
    </row>
    <row r="31" spans="1:19" hidden="1" x14ac:dyDescent="0.4">
      <c r="A31" s="12" t="s">
        <v>74</v>
      </c>
      <c r="B31" s="40">
        <v>33704496.719999999</v>
      </c>
      <c r="C31" s="29">
        <f t="shared" si="0"/>
        <v>1.8751921160401565E-2</v>
      </c>
      <c r="D31" s="6">
        <v>13896068.18</v>
      </c>
      <c r="E31" s="7">
        <f t="shared" si="1"/>
        <v>0.41229122319913403</v>
      </c>
      <c r="F31" s="28">
        <f t="shared" si="2"/>
        <v>978576.96999999881</v>
      </c>
      <c r="G31" s="28">
        <v>12917491.210000001</v>
      </c>
      <c r="H31" s="29">
        <f t="shared" si="3"/>
        <v>1.1722972644682729E-2</v>
      </c>
      <c r="I31" s="6">
        <v>23962978.559999999</v>
      </c>
      <c r="J31" s="7">
        <f t="shared" si="4"/>
        <v>3.1153489982069543E-2</v>
      </c>
      <c r="K31" s="28">
        <f t="shared" si="5"/>
        <v>20687471.02</v>
      </c>
      <c r="L31" s="28">
        <v>3275507.54</v>
      </c>
      <c r="M31" s="29">
        <f t="shared" si="6"/>
        <v>0.25357149362441872</v>
      </c>
      <c r="N31" s="6">
        <v>3962744.45</v>
      </c>
      <c r="O31" s="7">
        <f t="shared" si="7"/>
        <v>0.3067735356330078</v>
      </c>
      <c r="P31" s="28">
        <v>9596481.8300000001</v>
      </c>
      <c r="Q31" s="29">
        <f t="shared" si="8"/>
        <v>0.74290600813964092</v>
      </c>
      <c r="R31" s="6">
        <v>4008246.29</v>
      </c>
      <c r="S31" s="10">
        <f t="shared" si="9"/>
        <v>0.31029603386894811</v>
      </c>
    </row>
    <row r="32" spans="1:19" hidden="1" x14ac:dyDescent="0.4">
      <c r="A32" s="12" t="s">
        <v>75</v>
      </c>
      <c r="B32" s="40">
        <v>262514.96999999997</v>
      </c>
      <c r="C32" s="29">
        <f t="shared" si="0"/>
        <v>1.4605350917297962E-4</v>
      </c>
      <c r="D32" s="6">
        <v>148576.51</v>
      </c>
      <c r="E32" s="7">
        <f t="shared" si="1"/>
        <v>0.56597347572216561</v>
      </c>
      <c r="F32" s="28">
        <f t="shared" si="2"/>
        <v>9348.9100000000035</v>
      </c>
      <c r="G32" s="28">
        <v>139227.6</v>
      </c>
      <c r="H32" s="29">
        <f t="shared" si="3"/>
        <v>1.2635281260507466E-4</v>
      </c>
      <c r="I32" s="6">
        <v>4078.64</v>
      </c>
      <c r="J32" s="7">
        <f t="shared" si="4"/>
        <v>5.3025073682855273E-6</v>
      </c>
      <c r="K32" s="28">
        <f t="shared" si="5"/>
        <v>3670.7799999999997</v>
      </c>
      <c r="L32" s="28">
        <v>407.86</v>
      </c>
      <c r="M32" s="29">
        <f t="shared" si="6"/>
        <v>2.9294478968250547E-3</v>
      </c>
      <c r="N32" s="6">
        <v>-17244.22</v>
      </c>
      <c r="O32" s="7">
        <f t="shared" si="7"/>
        <v>-0.1238563330833829</v>
      </c>
      <c r="P32" s="28">
        <v>111282.53</v>
      </c>
      <c r="Q32" s="29">
        <f t="shared" si="8"/>
        <v>0.79928498372449142</v>
      </c>
      <c r="R32" s="6">
        <v>10292.99</v>
      </c>
      <c r="S32" s="10">
        <f t="shared" si="9"/>
        <v>7.3929235295300641E-2</v>
      </c>
    </row>
    <row r="33" spans="1:19" hidden="1" x14ac:dyDescent="0.4">
      <c r="A33" s="12" t="s">
        <v>76</v>
      </c>
      <c r="B33" s="40">
        <v>9622625</v>
      </c>
      <c r="C33" s="29">
        <f t="shared" si="0"/>
        <v>5.3536685877595596E-3</v>
      </c>
      <c r="D33" s="6">
        <v>3391678.86</v>
      </c>
      <c r="E33" s="7">
        <f t="shared" si="1"/>
        <v>0.35246919213831984</v>
      </c>
      <c r="F33" s="28">
        <f t="shared" si="2"/>
        <v>269186.35000000009</v>
      </c>
      <c r="G33" s="28">
        <v>3122492.51</v>
      </c>
      <c r="H33" s="29">
        <f t="shared" si="3"/>
        <v>2.8337464050000082E-3</v>
      </c>
      <c r="I33" s="6">
        <v>903971.41</v>
      </c>
      <c r="J33" s="7">
        <f t="shared" si="4"/>
        <v>1.175223864387261E-3</v>
      </c>
      <c r="K33" s="28">
        <f t="shared" si="5"/>
        <v>1163256.43</v>
      </c>
      <c r="L33" s="28">
        <v>-259285.02</v>
      </c>
      <c r="M33" s="29">
        <f t="shared" si="6"/>
        <v>-8.3037835693639511E-2</v>
      </c>
      <c r="N33" s="6">
        <v>1199904.96</v>
      </c>
      <c r="O33" s="7">
        <f t="shared" si="7"/>
        <v>0.38427793058180948</v>
      </c>
      <c r="P33" s="28">
        <v>2863031.83</v>
      </c>
      <c r="Q33" s="29">
        <f t="shared" si="8"/>
        <v>0.91690590796645344</v>
      </c>
      <c r="R33" s="6">
        <v>1718650.66</v>
      </c>
      <c r="S33" s="10">
        <f t="shared" si="9"/>
        <v>0.55040985830899558</v>
      </c>
    </row>
    <row r="34" spans="1:19" hidden="1" x14ac:dyDescent="0.4">
      <c r="A34" s="12" t="s">
        <v>77</v>
      </c>
      <c r="B34" s="40">
        <v>2940720.84</v>
      </c>
      <c r="C34" s="29">
        <f t="shared" si="0"/>
        <v>1.6361070691706166E-3</v>
      </c>
      <c r="D34" s="6">
        <v>1249221.58</v>
      </c>
      <c r="E34" s="7">
        <f t="shared" si="1"/>
        <v>0.42480114501449928</v>
      </c>
      <c r="F34" s="28">
        <f t="shared" si="2"/>
        <v>145067.54000000004</v>
      </c>
      <c r="G34" s="28">
        <v>1104154.04</v>
      </c>
      <c r="H34" s="29">
        <f t="shared" si="3"/>
        <v>1.0020496546895594E-3</v>
      </c>
      <c r="I34" s="6">
        <v>802837.54</v>
      </c>
      <c r="J34" s="7">
        <f t="shared" si="4"/>
        <v>1.0437430053611566E-3</v>
      </c>
      <c r="K34" s="28">
        <f t="shared" si="5"/>
        <v>557215.03</v>
      </c>
      <c r="L34" s="28">
        <v>245622.51</v>
      </c>
      <c r="M34" s="29">
        <f t="shared" si="6"/>
        <v>0.22245311895068554</v>
      </c>
      <c r="N34" s="6">
        <v>431859.75</v>
      </c>
      <c r="O34" s="7">
        <f t="shared" si="7"/>
        <v>0.39112273682393084</v>
      </c>
      <c r="P34" s="28">
        <v>1052568.99</v>
      </c>
      <c r="Q34" s="29">
        <f t="shared" si="8"/>
        <v>0.95328092989633939</v>
      </c>
      <c r="R34" s="6">
        <v>237822.29</v>
      </c>
      <c r="S34" s="10">
        <f t="shared" si="9"/>
        <v>0.21538868797690583</v>
      </c>
    </row>
    <row r="35" spans="1:19" x14ac:dyDescent="0.4">
      <c r="A35" s="12" t="s">
        <v>89</v>
      </c>
      <c r="B35" s="40">
        <f>+B36+B37</f>
        <v>10234466.630000001</v>
      </c>
      <c r="C35" s="29">
        <f t="shared" si="0"/>
        <v>5.6940743829780802E-3</v>
      </c>
      <c r="D35" s="6">
        <f t="shared" ref="D35:R35" si="13">+D36+D37</f>
        <v>3683804.3200000003</v>
      </c>
      <c r="E35" s="7">
        <f t="shared" si="1"/>
        <v>0.35994101629114406</v>
      </c>
      <c r="F35" s="28">
        <f t="shared" si="2"/>
        <v>-9099.859999999404</v>
      </c>
      <c r="G35" s="28">
        <f t="shared" si="13"/>
        <v>3692904.1799999997</v>
      </c>
      <c r="H35" s="29">
        <f t="shared" si="3"/>
        <v>3.3514104231060281E-3</v>
      </c>
      <c r="I35" s="6">
        <f t="shared" si="13"/>
        <v>6506985.4100000001</v>
      </c>
      <c r="J35" s="7">
        <f t="shared" si="4"/>
        <v>8.4595203503744949E-3</v>
      </c>
      <c r="K35" s="28">
        <f t="shared" si="5"/>
        <v>5409575.2200000007</v>
      </c>
      <c r="L35" s="28">
        <f t="shared" si="13"/>
        <v>1097410.19</v>
      </c>
      <c r="M35" s="29">
        <f t="shared" si="6"/>
        <v>0.29716725279343698</v>
      </c>
      <c r="N35" s="6">
        <f t="shared" si="13"/>
        <v>2234408.42</v>
      </c>
      <c r="O35" s="7">
        <f t="shared" si="7"/>
        <v>0.60505453461291814</v>
      </c>
      <c r="P35" s="28">
        <f t="shared" si="13"/>
        <v>4035859.58</v>
      </c>
      <c r="Q35" s="29">
        <f t="shared" si="8"/>
        <v>1.0928687513359745</v>
      </c>
      <c r="R35" s="6">
        <f t="shared" si="13"/>
        <v>794042.83000000007</v>
      </c>
      <c r="S35" s="10">
        <f t="shared" si="9"/>
        <v>0.21501853048350691</v>
      </c>
    </row>
    <row r="36" spans="1:19" hidden="1" x14ac:dyDescent="0.4">
      <c r="A36" s="12" t="s">
        <v>78</v>
      </c>
      <c r="B36" s="40">
        <v>9007897.9900000002</v>
      </c>
      <c r="C36" s="29">
        <f t="shared" si="0"/>
        <v>5.0116574750450607E-3</v>
      </c>
      <c r="D36" s="6">
        <v>3253101.81</v>
      </c>
      <c r="E36" s="7">
        <f t="shared" si="1"/>
        <v>0.36113883767460381</v>
      </c>
      <c r="F36" s="28">
        <f t="shared" si="2"/>
        <v>7554.1200000001118</v>
      </c>
      <c r="G36" s="28">
        <v>3245547.69</v>
      </c>
      <c r="H36" s="29">
        <f t="shared" si="3"/>
        <v>2.945422309049376E-3</v>
      </c>
      <c r="I36" s="6">
        <v>6289880.9699999997</v>
      </c>
      <c r="J36" s="7">
        <f t="shared" si="4"/>
        <v>8.1772699206264648E-3</v>
      </c>
      <c r="K36" s="28">
        <f t="shared" si="5"/>
        <v>5364830.88</v>
      </c>
      <c r="L36" s="28">
        <v>925050.09</v>
      </c>
      <c r="M36" s="29">
        <f t="shared" si="6"/>
        <v>0.28502125938565392</v>
      </c>
      <c r="N36" s="6">
        <v>2092614.47</v>
      </c>
      <c r="O36" s="7">
        <f t="shared" si="7"/>
        <v>0.64476466528211762</v>
      </c>
      <c r="P36" s="28">
        <v>3471581.15</v>
      </c>
      <c r="Q36" s="29">
        <f t="shared" si="8"/>
        <v>1.0696441653581126</v>
      </c>
      <c r="R36" s="6">
        <v>941530.92</v>
      </c>
      <c r="S36" s="10">
        <f t="shared" si="9"/>
        <v>0.29009924053835118</v>
      </c>
    </row>
    <row r="37" spans="1:19" hidden="1" x14ac:dyDescent="0.4">
      <c r="A37" s="12" t="s">
        <v>79</v>
      </c>
      <c r="B37" s="40">
        <v>1226568.6399999999</v>
      </c>
      <c r="C37" s="29">
        <f t="shared" si="0"/>
        <v>6.8241690793301862E-4</v>
      </c>
      <c r="D37" s="6">
        <v>430702.51</v>
      </c>
      <c r="E37" s="7">
        <f t="shared" si="1"/>
        <v>0.35114423763516411</v>
      </c>
      <c r="F37" s="28">
        <f t="shared" si="2"/>
        <v>-16653.979999999981</v>
      </c>
      <c r="G37" s="28">
        <v>447356.49</v>
      </c>
      <c r="H37" s="29">
        <f t="shared" si="3"/>
        <v>4.0598811405665217E-4</v>
      </c>
      <c r="I37" s="6">
        <v>217104.44</v>
      </c>
      <c r="J37" s="7">
        <f t="shared" si="4"/>
        <v>2.8225042974802954E-4</v>
      </c>
      <c r="K37" s="28">
        <f t="shared" si="5"/>
        <v>44744.34</v>
      </c>
      <c r="L37" s="28">
        <v>172360.1</v>
      </c>
      <c r="M37" s="29">
        <f t="shared" si="6"/>
        <v>0.38528579299251925</v>
      </c>
      <c r="N37" s="6">
        <v>141793.95000000001</v>
      </c>
      <c r="O37" s="7">
        <f t="shared" si="7"/>
        <v>0.31695963547997263</v>
      </c>
      <c r="P37" s="28">
        <v>564278.43000000005</v>
      </c>
      <c r="Q37" s="29">
        <f t="shared" si="8"/>
        <v>1.2613618950738819</v>
      </c>
      <c r="R37" s="6">
        <v>-147488.09</v>
      </c>
      <c r="S37" s="10">
        <f t="shared" si="9"/>
        <v>-0.3296880525864283</v>
      </c>
    </row>
    <row r="38" spans="1:19" x14ac:dyDescent="0.4">
      <c r="A38" s="12" t="s">
        <v>80</v>
      </c>
      <c r="B38" s="40">
        <v>44714966.009999998</v>
      </c>
      <c r="C38" s="29">
        <f t="shared" si="0"/>
        <v>2.4877734394769972E-2</v>
      </c>
      <c r="D38" s="6">
        <v>151674.92000000001</v>
      </c>
      <c r="E38" s="7">
        <f t="shared" si="1"/>
        <v>3.392039255180908E-3</v>
      </c>
      <c r="F38" s="28">
        <f t="shared" si="2"/>
        <v>-83353.239999999991</v>
      </c>
      <c r="G38" s="28">
        <v>235028.16</v>
      </c>
      <c r="H38" s="29">
        <f t="shared" si="3"/>
        <v>2.1329441186514385E-4</v>
      </c>
      <c r="I38" s="6">
        <v>1164794.67</v>
      </c>
      <c r="J38" s="7">
        <f t="shared" si="4"/>
        <v>1.5143117117996953E-3</v>
      </c>
      <c r="K38" s="28">
        <f t="shared" si="5"/>
        <v>1006884.8599999999</v>
      </c>
      <c r="L38" s="28">
        <v>157909.81</v>
      </c>
      <c r="M38" s="29">
        <f t="shared" si="6"/>
        <v>0.67187612752446346</v>
      </c>
      <c r="N38" s="6">
        <v>1765557.17</v>
      </c>
      <c r="O38" s="7">
        <f t="shared" si="7"/>
        <v>7.5121090596122606</v>
      </c>
      <c r="P38" s="28">
        <v>859645.36</v>
      </c>
      <c r="Q38" s="29">
        <f t="shared" si="8"/>
        <v>3.6576270690286643</v>
      </c>
      <c r="R38" s="6">
        <v>983030.16</v>
      </c>
      <c r="S38" s="10">
        <f t="shared" si="9"/>
        <v>4.1826058630591332</v>
      </c>
    </row>
    <row r="39" spans="1:19" hidden="1" x14ac:dyDescent="0.4">
      <c r="A39" s="12" t="s">
        <v>81</v>
      </c>
      <c r="B39" s="40">
        <v>0</v>
      </c>
      <c r="C39" s="29">
        <f t="shared" si="0"/>
        <v>0</v>
      </c>
      <c r="D39" s="6">
        <v>0</v>
      </c>
      <c r="E39" s="7" t="e">
        <f t="shared" si="1"/>
        <v>#DIV/0!</v>
      </c>
      <c r="F39" s="28">
        <f t="shared" si="2"/>
        <v>0</v>
      </c>
      <c r="G39" s="28">
        <v>0</v>
      </c>
      <c r="H39" s="29">
        <f t="shared" si="3"/>
        <v>0</v>
      </c>
      <c r="I39" s="6">
        <v>0</v>
      </c>
      <c r="J39" s="7">
        <f t="shared" si="4"/>
        <v>0</v>
      </c>
      <c r="K39" s="28">
        <f t="shared" si="5"/>
        <v>0</v>
      </c>
      <c r="L39" s="28">
        <v>0</v>
      </c>
      <c r="M39" s="29" t="e">
        <f t="shared" si="6"/>
        <v>#DIV/0!</v>
      </c>
      <c r="N39" s="6">
        <v>0</v>
      </c>
      <c r="O39" s="7" t="e">
        <f t="shared" si="7"/>
        <v>#DIV/0!</v>
      </c>
      <c r="P39" s="28">
        <v>0</v>
      </c>
      <c r="Q39" s="29" t="e">
        <f t="shared" si="8"/>
        <v>#DIV/0!</v>
      </c>
      <c r="R39" s="6">
        <v>0</v>
      </c>
      <c r="S39" s="10" t="e">
        <f t="shared" si="9"/>
        <v>#DIV/0!</v>
      </c>
    </row>
    <row r="40" spans="1:19" x14ac:dyDescent="0.4">
      <c r="A40" s="12" t="s">
        <v>82</v>
      </c>
      <c r="B40" s="40">
        <v>43762663.159999996</v>
      </c>
      <c r="C40" s="29">
        <f t="shared" si="0"/>
        <v>2.4347908712684375E-2</v>
      </c>
      <c r="D40" s="6">
        <v>10276633.369999999</v>
      </c>
      <c r="E40" s="7">
        <f t="shared" si="1"/>
        <v>0.23482650798530608</v>
      </c>
      <c r="F40" s="28">
        <f t="shared" si="2"/>
        <v>992691.51999999955</v>
      </c>
      <c r="G40" s="28">
        <v>9283941.8499999996</v>
      </c>
      <c r="H40" s="29">
        <f t="shared" si="3"/>
        <v>8.4254283260607812E-3</v>
      </c>
      <c r="I40" s="6">
        <v>15711310.470000001</v>
      </c>
      <c r="J40" s="7">
        <f t="shared" si="4"/>
        <v>2.0425764355911914E-2</v>
      </c>
      <c r="K40" s="28">
        <f t="shared" si="5"/>
        <v>14651094.360000001</v>
      </c>
      <c r="L40" s="28">
        <v>1060216.1100000001</v>
      </c>
      <c r="M40" s="29">
        <f t="shared" si="6"/>
        <v>0.11419891756431026</v>
      </c>
      <c r="N40" s="6">
        <v>4998060.68</v>
      </c>
      <c r="O40" s="7">
        <f t="shared" si="7"/>
        <v>0.53835544866106633</v>
      </c>
      <c r="P40" s="28">
        <v>3508915.45</v>
      </c>
      <c r="Q40" s="29">
        <f t="shared" si="8"/>
        <v>0.37795534555184662</v>
      </c>
      <c r="R40" s="6">
        <v>9712870.9700000007</v>
      </c>
      <c r="S40" s="10">
        <f t="shared" si="9"/>
        <v>1.0462011855449096</v>
      </c>
    </row>
    <row r="41" spans="1:19" hidden="1" x14ac:dyDescent="0.4">
      <c r="A41" s="12" t="s">
        <v>83</v>
      </c>
      <c r="B41" s="40">
        <v>43180052.299999997</v>
      </c>
      <c r="C41" s="29">
        <f t="shared" si="0"/>
        <v>2.4023765824431994E-2</v>
      </c>
      <c r="D41" s="6">
        <v>17602727.879999999</v>
      </c>
      <c r="E41" s="7"/>
      <c r="F41" s="28">
        <f t="shared" si="2"/>
        <v>6464938.5999999996</v>
      </c>
      <c r="G41" s="28">
        <v>11137789.279999999</v>
      </c>
      <c r="H41" s="29">
        <f t="shared" si="3"/>
        <v>1.0107845008681103E-2</v>
      </c>
      <c r="I41" s="6">
        <v>3507314.79</v>
      </c>
      <c r="J41" s="7">
        <f t="shared" si="4"/>
        <v>4.5597460224172295E-3</v>
      </c>
      <c r="K41" s="28">
        <f t="shared" si="5"/>
        <v>4715999.17</v>
      </c>
      <c r="L41" s="28">
        <v>-1208684.3799999999</v>
      </c>
      <c r="M41" s="29"/>
      <c r="N41" s="6">
        <v>200.25</v>
      </c>
      <c r="O41" s="7"/>
      <c r="P41" s="28">
        <v>5112341.32</v>
      </c>
      <c r="Q41" s="29"/>
      <c r="R41" s="6">
        <v>7234332.5899999999</v>
      </c>
      <c r="S41" s="10"/>
    </row>
    <row r="42" spans="1:19" hidden="1" x14ac:dyDescent="0.4">
      <c r="A42" s="12" t="s">
        <v>84</v>
      </c>
      <c r="B42" s="41">
        <v>1136672.23</v>
      </c>
      <c r="C42" s="29">
        <f t="shared" si="0"/>
        <v>6.3240190824537061E-4</v>
      </c>
      <c r="D42" s="27">
        <v>219941.93</v>
      </c>
      <c r="E42" s="26">
        <f t="shared" si="1"/>
        <v>0.19349635206624163</v>
      </c>
      <c r="F42" s="28">
        <f t="shared" si="2"/>
        <v>216995.05</v>
      </c>
      <c r="G42" s="30">
        <v>2946.88</v>
      </c>
      <c r="H42" s="29">
        <f t="shared" si="3"/>
        <v>2.674373302489179E-6</v>
      </c>
      <c r="I42" s="27">
        <v>0</v>
      </c>
      <c r="J42" s="7">
        <f t="shared" si="4"/>
        <v>0</v>
      </c>
      <c r="K42" s="28">
        <f t="shared" si="5"/>
        <v>96699.5</v>
      </c>
      <c r="L42" s="30">
        <v>-96699.5</v>
      </c>
      <c r="M42" s="32">
        <f t="shared" si="6"/>
        <v>-32.814196709740472</v>
      </c>
      <c r="N42" s="27">
        <v>23371.97</v>
      </c>
      <c r="O42" s="26">
        <f t="shared" si="7"/>
        <v>7.9310898306004995</v>
      </c>
      <c r="P42" s="30">
        <v>75456.06</v>
      </c>
      <c r="Q42" s="32">
        <f t="shared" si="8"/>
        <v>25.605406395917036</v>
      </c>
      <c r="R42" s="27">
        <v>47562.29</v>
      </c>
      <c r="S42" s="42">
        <f t="shared" si="9"/>
        <v>16.139880144423934</v>
      </c>
    </row>
    <row r="43" spans="1:19" hidden="1" x14ac:dyDescent="0.4">
      <c r="A43" s="12" t="s">
        <v>85</v>
      </c>
      <c r="B43" s="40">
        <v>0</v>
      </c>
      <c r="C43" s="29">
        <f t="shared" si="0"/>
        <v>0</v>
      </c>
      <c r="D43" s="6">
        <v>0</v>
      </c>
      <c r="E43" s="7" t="e">
        <f t="shared" si="1"/>
        <v>#DIV/0!</v>
      </c>
      <c r="F43" s="28">
        <f t="shared" si="2"/>
        <v>0</v>
      </c>
      <c r="G43" s="28">
        <v>0</v>
      </c>
      <c r="H43" s="29">
        <f t="shared" si="3"/>
        <v>0</v>
      </c>
      <c r="I43" s="6">
        <v>6313.11</v>
      </c>
      <c r="J43" s="7">
        <f t="shared" si="4"/>
        <v>8.2074692279281932E-6</v>
      </c>
      <c r="K43" s="28">
        <f t="shared" si="5"/>
        <v>6552.29</v>
      </c>
      <c r="L43" s="28">
        <v>-239.18</v>
      </c>
      <c r="M43" s="29" t="e">
        <f t="shared" si="6"/>
        <v>#DIV/0!</v>
      </c>
      <c r="N43" s="6">
        <v>0</v>
      </c>
      <c r="O43" s="7" t="e">
        <f t="shared" si="7"/>
        <v>#DIV/0!</v>
      </c>
      <c r="P43" s="28">
        <v>4026.68</v>
      </c>
      <c r="Q43" s="29" t="e">
        <f t="shared" si="8"/>
        <v>#DIV/0!</v>
      </c>
      <c r="R43" s="6">
        <v>-3787.5</v>
      </c>
      <c r="S43" s="10" t="e">
        <f t="shared" si="9"/>
        <v>#DIV/0!</v>
      </c>
    </row>
    <row r="44" spans="1:19" x14ac:dyDescent="0.4">
      <c r="A44" s="12"/>
      <c r="B44" s="40"/>
      <c r="C44" s="31"/>
      <c r="D44" s="6"/>
      <c r="F44" s="28"/>
      <c r="G44" s="28"/>
      <c r="H44" s="31"/>
      <c r="I44" s="6"/>
      <c r="K44" s="28"/>
      <c r="L44" s="28"/>
      <c r="M44" s="31"/>
      <c r="N44" s="6"/>
      <c r="P44" s="28"/>
      <c r="Q44" s="31"/>
      <c r="R44" s="6"/>
      <c r="S44" s="43"/>
    </row>
    <row r="45" spans="1:19" ht="15.05" thickBot="1" x14ac:dyDescent="0.45">
      <c r="A45" s="44" t="s">
        <v>46</v>
      </c>
      <c r="B45" s="45">
        <v>1797388994.53</v>
      </c>
      <c r="C45" s="50">
        <v>1</v>
      </c>
      <c r="D45" s="16">
        <v>1204609265.97</v>
      </c>
      <c r="E45" s="17">
        <f t="shared" si="1"/>
        <v>0.67019953367690099</v>
      </c>
      <c r="F45" s="47">
        <f t="shared" si="2"/>
        <v>102713731.31999993</v>
      </c>
      <c r="G45" s="47">
        <v>1101895534.6500001</v>
      </c>
      <c r="H45" s="50">
        <v>1</v>
      </c>
      <c r="I45" s="16">
        <v>769190821.75999999</v>
      </c>
      <c r="J45" s="51">
        <v>1</v>
      </c>
      <c r="K45" s="47">
        <f t="shared" si="5"/>
        <v>283045937.75</v>
      </c>
      <c r="L45" s="47">
        <v>486144884.00999999</v>
      </c>
      <c r="M45" s="46">
        <f t="shared" si="6"/>
        <v>0.44118963070706729</v>
      </c>
      <c r="N45" s="16">
        <v>-52907619.380000003</v>
      </c>
      <c r="O45" s="17">
        <f t="shared" si="7"/>
        <v>-4.8015095547878126E-2</v>
      </c>
      <c r="P45" s="47">
        <v>284938447.76999998</v>
      </c>
      <c r="Q45" s="46">
        <f t="shared" si="8"/>
        <v>0.25858934790992344</v>
      </c>
      <c r="R45" s="16">
        <v>277904583.49000001</v>
      </c>
      <c r="S45" s="21">
        <f t="shared" si="9"/>
        <v>0.25220592583513107</v>
      </c>
    </row>
    <row r="47" spans="1:19" x14ac:dyDescent="0.4">
      <c r="A47" s="25" t="s">
        <v>48</v>
      </c>
    </row>
  </sheetData>
  <printOptions horizontalCentered="1"/>
  <pageMargins left="0.39370078740157483" right="0.39370078740157483" top="1.3779527559055118" bottom="0.39370078740157483" header="0.78740157480314965" footer="0.31496062992125984"/>
  <pageSetup paperSize="9" scale="57" orientation="landscape" r:id="rId1"/>
  <headerFooter>
    <oddHeader>&amp;C&amp;"-,Negrita"&amp;12INFORME TÉCNICO POR RAMO
RESUMEN EJECUTIVO
31.12.2019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compañía</vt:lpstr>
      <vt:lpstr>Por ramo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Salas</dc:creator>
  <cp:lastModifiedBy>Patricio Salas</cp:lastModifiedBy>
  <cp:lastPrinted>2020-02-17T19:07:17Z</cp:lastPrinted>
  <dcterms:created xsi:type="dcterms:W3CDTF">2020-02-17T15:38:30Z</dcterms:created>
  <dcterms:modified xsi:type="dcterms:W3CDTF">2020-02-17T19:08:18Z</dcterms:modified>
</cp:coreProperties>
</file>